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1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15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filterPrivacy="1" codeName="ThisWorkbook"/>
  <xr:revisionPtr revIDLastSave="0" documentId="13_ncr:1_{E17BBF32-32E6-4DDC-8A18-5D1726250BAD}" xr6:coauthVersionLast="47" xr6:coauthVersionMax="47" xr10:uidLastSave="{00000000-0000-0000-0000-000000000000}"/>
  <bookViews>
    <workbookView xWindow="-110" yWindow="-110" windowWidth="19420" windowHeight="10300" tabRatio="825" xr2:uid="{00000000-000D-0000-FFFF-FFFF00000000}"/>
  </bookViews>
  <sheets>
    <sheet name=" Índice" sheetId="53" r:id="rId1"/>
    <sheet name="4.1" sheetId="54" r:id="rId2"/>
    <sheet name="4.2" sheetId="55" r:id="rId3"/>
    <sheet name="4.3" sheetId="56" r:id="rId4"/>
    <sheet name="4.4" sheetId="57" r:id="rId5"/>
    <sheet name="4.5" sheetId="58" r:id="rId6"/>
    <sheet name="4.6" sheetId="59" r:id="rId7"/>
    <sheet name="5.1" sheetId="92" r:id="rId8"/>
    <sheet name="5.2" sheetId="93" r:id="rId9"/>
    <sheet name="6.1" sheetId="41" r:id="rId10"/>
    <sheet name="6.2" sheetId="42" r:id="rId11"/>
    <sheet name="6.3" sheetId="43" r:id="rId12"/>
    <sheet name="6.4" sheetId="44" r:id="rId13"/>
    <sheet name="6.5" sheetId="49" r:id="rId14"/>
    <sheet name="6.6" sheetId="50" r:id="rId15"/>
    <sheet name="6.7" sheetId="51" r:id="rId16"/>
    <sheet name="6.8" sheetId="52" r:id="rId17"/>
    <sheet name="6.9" sheetId="104" r:id="rId18"/>
    <sheet name="7.1" sheetId="106" r:id="rId19"/>
    <sheet name="7.2" sheetId="107" r:id="rId20"/>
    <sheet name="7.3" sheetId="108" r:id="rId21"/>
    <sheet name="7.4" sheetId="109" r:id="rId22"/>
    <sheet name="7.5" sheetId="110" r:id="rId23"/>
    <sheet name="7.6" sheetId="111" r:id="rId24"/>
    <sheet name="7.7" sheetId="112" r:id="rId25"/>
    <sheet name="7.8" sheetId="113" r:id="rId26"/>
    <sheet name="7.9" sheetId="114" r:id="rId27"/>
    <sheet name="7.10" sheetId="115" r:id="rId28"/>
    <sheet name="7.11" sheetId="116" r:id="rId29"/>
    <sheet name="7.12" sheetId="117" r:id="rId30"/>
    <sheet name="7.13" sheetId="118" r:id="rId31"/>
    <sheet name="7.14" sheetId="119" r:id="rId32"/>
    <sheet name="7.15" sheetId="120" r:id="rId33"/>
    <sheet name="7.16" sheetId="121" r:id="rId34"/>
    <sheet name="7.17" sheetId="122" r:id="rId35"/>
    <sheet name="7.18" sheetId="123" r:id="rId36"/>
    <sheet name="7.19" sheetId="124" r:id="rId37"/>
    <sheet name="7.20" sheetId="125" r:id="rId38"/>
    <sheet name="7.21" sheetId="126" r:id="rId39"/>
    <sheet name="7.22" sheetId="127" r:id="rId40"/>
    <sheet name="7.23" sheetId="128" r:id="rId41"/>
    <sheet name="7.24" sheetId="142" r:id="rId42"/>
    <sheet name="7.25" sheetId="129" r:id="rId43"/>
    <sheet name="7.26" sheetId="130" r:id="rId44"/>
    <sheet name="7.27" sheetId="131" r:id="rId45"/>
    <sheet name="7.28" sheetId="132" r:id="rId46"/>
    <sheet name="7.29" sheetId="133" r:id="rId47"/>
    <sheet name="7.30" sheetId="135" r:id="rId48"/>
    <sheet name="7.31" sheetId="137" r:id="rId49"/>
    <sheet name="7.32" sheetId="139" r:id="rId50"/>
    <sheet name="7.33" sheetId="141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_123Graph_A" localSheetId="35" hidden="1">#REF!</definedName>
    <definedName name="__123Graph_A" localSheetId="36" hidden="1">#REF!</definedName>
    <definedName name="__123Graph_B" localSheetId="35" hidden="1">#REF!</definedName>
    <definedName name="__123Graph_B" localSheetId="36" hidden="1">#REF!</definedName>
    <definedName name="__123Graph_B" localSheetId="37" hidden="1">#REF!</definedName>
    <definedName name="__123Graph_B" localSheetId="40" hidden="1">#REF!</definedName>
    <definedName name="__123Graph_B" localSheetId="43" hidden="1">'[1]3.1'!#REF!</definedName>
    <definedName name="__123Graph_B" localSheetId="44" hidden="1">'[1]3.1'!#REF!</definedName>
    <definedName name="__123Graph_B" localSheetId="45" hidden="1">'[1]3.1'!#REF!</definedName>
    <definedName name="__123Graph_B" localSheetId="46" hidden="1">'[1]3.1'!#REF!</definedName>
    <definedName name="__123Graph_B" localSheetId="47" hidden="1">'[1]3.1'!#REF!</definedName>
    <definedName name="__123Graph_B" localSheetId="48" hidden="1">'[1]3.1'!#REF!</definedName>
    <definedName name="__123Graph_B" localSheetId="49" hidden="1">'[1]3.1'!#REF!</definedName>
    <definedName name="__123Graph_BMEDANO" localSheetId="7" hidden="1">'[2]3.1'!#REF!</definedName>
    <definedName name="__123Graph_BMEDANO" localSheetId="8" hidden="1">'[2]3.1'!#REF!</definedName>
    <definedName name="__123Graph_BMEDANO" localSheetId="35" hidden="1">#REF!</definedName>
    <definedName name="__123Graph_BMEDANO" localSheetId="36" hidden="1">#REF!</definedName>
    <definedName name="__123Graph_BMEDANO" localSheetId="37" hidden="1">#REF!</definedName>
    <definedName name="__123Graph_BMEDANO" localSheetId="40" hidden="1">#REF!</definedName>
    <definedName name="__123Graph_BMEDANO" localSheetId="43" hidden="1">'[1]3.1'!#REF!</definedName>
    <definedName name="__123Graph_BMEDANO" localSheetId="44" hidden="1">'[1]3.1'!#REF!</definedName>
    <definedName name="__123Graph_BMEDANO" localSheetId="45" hidden="1">'[1]3.1'!#REF!</definedName>
    <definedName name="__123Graph_BMEDANO" localSheetId="46" hidden="1">'[1]3.1'!#REF!</definedName>
    <definedName name="__123Graph_BMEDANO" localSheetId="47" hidden="1">'[1]3.1'!#REF!</definedName>
    <definedName name="__123Graph_BMEDANO" localSheetId="48" hidden="1">'[1]3.1'!#REF!</definedName>
    <definedName name="__123Graph_BMEDANO" localSheetId="49" hidden="1">'[1]3.1'!#REF!</definedName>
    <definedName name="__123Graph_BMEDANO" hidden="1">'[2]3.1'!#REF!</definedName>
    <definedName name="__123Graph_BMINIM" localSheetId="7" hidden="1">'[2]3.1'!#REF!</definedName>
    <definedName name="__123Graph_BMINIM" localSheetId="8" hidden="1">'[2]3.1'!#REF!</definedName>
    <definedName name="__123Graph_BMINIM" localSheetId="35" hidden="1">#REF!</definedName>
    <definedName name="__123Graph_BMINIM" localSheetId="36" hidden="1">#REF!</definedName>
    <definedName name="__123Graph_BMINIM" localSheetId="37" hidden="1">#REF!</definedName>
    <definedName name="__123Graph_BMINIM" localSheetId="40" hidden="1">#REF!</definedName>
    <definedName name="__123Graph_BMINIM" localSheetId="43" hidden="1">'[1]3.1'!#REF!</definedName>
    <definedName name="__123Graph_BMINIM" localSheetId="44" hidden="1">'[1]3.1'!#REF!</definedName>
    <definedName name="__123Graph_BMINIM" localSheetId="45" hidden="1">'[1]3.1'!#REF!</definedName>
    <definedName name="__123Graph_BMINIM" localSheetId="46" hidden="1">'[1]3.1'!#REF!</definedName>
    <definedName name="__123Graph_BMINIM" localSheetId="47" hidden="1">'[1]3.1'!#REF!</definedName>
    <definedName name="__123Graph_BMINIM" localSheetId="48" hidden="1">'[1]3.1'!#REF!</definedName>
    <definedName name="__123Graph_BMINIM" localSheetId="49" hidden="1">'[1]3.1'!#REF!</definedName>
    <definedName name="__123Graph_BMINIM" hidden="1">'[2]3.1'!#REF!</definedName>
    <definedName name="__123Graph_BPDEC" localSheetId="8" hidden="1">#REF!</definedName>
    <definedName name="__123Graph_BPDEC" localSheetId="40" hidden="1">#REF!</definedName>
    <definedName name="__123Graph_BPDEC" localSheetId="43" hidden="1">#REF!</definedName>
    <definedName name="__123Graph_BPDEC" localSheetId="44" hidden="1">#REF!</definedName>
    <definedName name="__123Graph_BPDEC" localSheetId="45" hidden="1">#REF!</definedName>
    <definedName name="__123Graph_BPDEC" localSheetId="46" hidden="1">#REF!</definedName>
    <definedName name="__123Graph_BPDEC" localSheetId="47" hidden="1">#REF!</definedName>
    <definedName name="__123Graph_BPDEC" localSheetId="48" hidden="1">#REF!</definedName>
    <definedName name="__123Graph_BPDEC" localSheetId="49" hidden="1">#REF!</definedName>
    <definedName name="__123Graph_BPDEC" hidden="1">#REF!</definedName>
    <definedName name="__123Graph_BSPRING" localSheetId="7" hidden="1">'[2]3.1'!#REF!</definedName>
    <definedName name="__123Graph_BSPRING" localSheetId="8" hidden="1">'[2]3.1'!#REF!</definedName>
    <definedName name="__123Graph_BSPRING" localSheetId="35" hidden="1">#REF!</definedName>
    <definedName name="__123Graph_BSPRING" localSheetId="36" hidden="1">#REF!</definedName>
    <definedName name="__123Graph_BSPRING" localSheetId="37" hidden="1">#REF!</definedName>
    <definedName name="__123Graph_BSPRING" localSheetId="40" hidden="1">#REF!</definedName>
    <definedName name="__123Graph_BSPRING" localSheetId="43" hidden="1">'[1]3.1'!#REF!</definedName>
    <definedName name="__123Graph_BSPRING" localSheetId="44" hidden="1">'[1]3.1'!#REF!</definedName>
    <definedName name="__123Graph_BSPRING" localSheetId="45" hidden="1">'[1]3.1'!#REF!</definedName>
    <definedName name="__123Graph_BSPRING" localSheetId="46" hidden="1">'[1]3.1'!#REF!</definedName>
    <definedName name="__123Graph_BSPRING" localSheetId="47" hidden="1">'[1]3.1'!#REF!</definedName>
    <definedName name="__123Graph_BSPRING" localSheetId="48" hidden="1">'[1]3.1'!#REF!</definedName>
    <definedName name="__123Graph_BSPRING" localSheetId="49" hidden="1">'[1]3.1'!#REF!</definedName>
    <definedName name="__123Graph_BSPRING" hidden="1">'[2]3.1'!#REF!</definedName>
    <definedName name="__123Graph_BTDEC" localSheetId="8" hidden="1">#REF!</definedName>
    <definedName name="__123Graph_BTDEC" localSheetId="40" hidden="1">#REF!</definedName>
    <definedName name="__123Graph_BTDEC" localSheetId="43" hidden="1">#REF!</definedName>
    <definedName name="__123Graph_BTDEC" localSheetId="44" hidden="1">#REF!</definedName>
    <definedName name="__123Graph_BTDEC" localSheetId="45" hidden="1">#REF!</definedName>
    <definedName name="__123Graph_BTDEC" localSheetId="46" hidden="1">#REF!</definedName>
    <definedName name="__123Graph_BTDEC" localSheetId="47" hidden="1">#REF!</definedName>
    <definedName name="__123Graph_BTDEC" localSheetId="48" hidden="1">#REF!</definedName>
    <definedName name="__123Graph_BTDEC" localSheetId="49" hidden="1">#REF!</definedName>
    <definedName name="__123Graph_BTDEC" hidden="1">#REF!</definedName>
    <definedName name="__123Graph_C" localSheetId="8" hidden="1">#REF!</definedName>
    <definedName name="__123Graph_C" localSheetId="40" hidden="1">#REF!</definedName>
    <definedName name="__123Graph_C" localSheetId="43" hidden="1">#REF!</definedName>
    <definedName name="__123Graph_C" localSheetId="44" hidden="1">#REF!</definedName>
    <definedName name="__123Graph_C" localSheetId="45" hidden="1">#REF!</definedName>
    <definedName name="__123Graph_C" localSheetId="46" hidden="1">#REF!</definedName>
    <definedName name="__123Graph_C" localSheetId="47" hidden="1">#REF!</definedName>
    <definedName name="__123Graph_C" localSheetId="48" hidden="1">#REF!</definedName>
    <definedName name="__123Graph_C" localSheetId="49" hidden="1">#REF!</definedName>
    <definedName name="__123Graph_C" hidden="1">#REF!</definedName>
    <definedName name="__123Graph_CMEDANO" hidden="1">#REF!</definedName>
    <definedName name="__123Graph_CMINIM" localSheetId="7" hidden="1">'[2]3.1'!#REF!</definedName>
    <definedName name="__123Graph_CMINIM" localSheetId="8" hidden="1">'[2]3.1'!#REF!</definedName>
    <definedName name="__123Graph_CMINIM" localSheetId="35" hidden="1">#REF!</definedName>
    <definedName name="__123Graph_CMINIM" localSheetId="36" hidden="1">#REF!</definedName>
    <definedName name="__123Graph_CMINIM" localSheetId="37" hidden="1">#REF!</definedName>
    <definedName name="__123Graph_CMINIM" localSheetId="40" hidden="1">#REF!</definedName>
    <definedName name="__123Graph_CMINIM" localSheetId="43" hidden="1">'[1]3.1'!#REF!</definedName>
    <definedName name="__123Graph_CMINIM" localSheetId="44" hidden="1">'[1]3.1'!#REF!</definedName>
    <definedName name="__123Graph_CMINIM" localSheetId="45" hidden="1">'[1]3.1'!#REF!</definedName>
    <definedName name="__123Graph_CMINIM" localSheetId="46" hidden="1">'[1]3.1'!#REF!</definedName>
    <definedName name="__123Graph_CMINIM" localSheetId="47" hidden="1">'[1]3.1'!#REF!</definedName>
    <definedName name="__123Graph_CMINIM" localSheetId="48" hidden="1">'[1]3.1'!#REF!</definedName>
    <definedName name="__123Graph_CMINIM" localSheetId="49" hidden="1">'[1]3.1'!#REF!</definedName>
    <definedName name="__123Graph_CPDEC" localSheetId="8" hidden="1">#REF!</definedName>
    <definedName name="__123Graph_CPDEC" localSheetId="40" hidden="1">#REF!</definedName>
    <definedName name="__123Graph_CPDEC" localSheetId="43" hidden="1">#REF!</definedName>
    <definedName name="__123Graph_CPDEC" localSheetId="44" hidden="1">#REF!</definedName>
    <definedName name="__123Graph_CPDEC" localSheetId="45" hidden="1">#REF!</definedName>
    <definedName name="__123Graph_CPDEC" localSheetId="46" hidden="1">#REF!</definedName>
    <definedName name="__123Graph_CPDEC" localSheetId="47" hidden="1">#REF!</definedName>
    <definedName name="__123Graph_CPDEC" localSheetId="48" hidden="1">#REF!</definedName>
    <definedName name="__123Graph_CPDEC" localSheetId="49" hidden="1">#REF!</definedName>
    <definedName name="__123Graph_CPDEC" hidden="1">#REF!</definedName>
    <definedName name="__123Graph_CTDEC" localSheetId="8" hidden="1">#REF!</definedName>
    <definedName name="__123Graph_CTDEC" localSheetId="40" hidden="1">#REF!</definedName>
    <definedName name="__123Graph_CTDEC" localSheetId="43" hidden="1">#REF!</definedName>
    <definedName name="__123Graph_CTDEC" localSheetId="44" hidden="1">#REF!</definedName>
    <definedName name="__123Graph_CTDEC" localSheetId="45" hidden="1">#REF!</definedName>
    <definedName name="__123Graph_CTDEC" localSheetId="46" hidden="1">#REF!</definedName>
    <definedName name="__123Graph_CTDEC" localSheetId="47" hidden="1">#REF!</definedName>
    <definedName name="__123Graph_CTDEC" localSheetId="48" hidden="1">#REF!</definedName>
    <definedName name="__123Graph_CTDEC" localSheetId="49" hidden="1">#REF!</definedName>
    <definedName name="__123Graph_CTDEC" hidden="1">#REF!</definedName>
    <definedName name="__123Graph_D" localSheetId="8" hidden="1">#REF!</definedName>
    <definedName name="__123Graph_D" localSheetId="40" hidden="1">#REF!</definedName>
    <definedName name="__123Graph_D" localSheetId="43" hidden="1">#REF!</definedName>
    <definedName name="__123Graph_D" localSheetId="44" hidden="1">#REF!</definedName>
    <definedName name="__123Graph_D" localSheetId="45" hidden="1">#REF!</definedName>
    <definedName name="__123Graph_D" localSheetId="46" hidden="1">#REF!</definedName>
    <definedName name="__123Graph_D" localSheetId="47" hidden="1">#REF!</definedName>
    <definedName name="__123Graph_D" localSheetId="48" hidden="1">#REF!</definedName>
    <definedName name="__123Graph_D" localSheetId="49" hidden="1">#REF!</definedName>
    <definedName name="__123Graph_D" hidden="1">#REF!</definedName>
    <definedName name="__123Graph_DMEDANO" localSheetId="7" hidden="1">'[2]3.1'!#REF!</definedName>
    <definedName name="__123Graph_DMEDANO" localSheetId="8" hidden="1">'[2]3.1'!#REF!</definedName>
    <definedName name="__123Graph_DMEDANO" localSheetId="35" hidden="1">#REF!</definedName>
    <definedName name="__123Graph_DMEDANO" localSheetId="36" hidden="1">#REF!</definedName>
    <definedName name="__123Graph_DMEDANO" localSheetId="37" hidden="1">#REF!</definedName>
    <definedName name="__123Graph_DMEDANO" localSheetId="40" hidden="1">#REF!</definedName>
    <definedName name="__123Graph_DMEDANO" localSheetId="43" hidden="1">'[1]3.1'!#REF!</definedName>
    <definedName name="__123Graph_DMEDANO" localSheetId="44" hidden="1">'[1]3.1'!#REF!</definedName>
    <definedName name="__123Graph_DMEDANO" localSheetId="45" hidden="1">'[1]3.1'!#REF!</definedName>
    <definedName name="__123Graph_DMEDANO" localSheetId="46" hidden="1">'[1]3.1'!#REF!</definedName>
    <definedName name="__123Graph_DMEDANO" localSheetId="47" hidden="1">'[1]3.1'!#REF!</definedName>
    <definedName name="__123Graph_DMEDANO" localSheetId="48" hidden="1">'[1]3.1'!#REF!</definedName>
    <definedName name="__123Graph_DMEDANO" localSheetId="49" hidden="1">'[1]3.1'!#REF!</definedName>
    <definedName name="__123Graph_DMEDANO" hidden="1">'[2]3.1'!#REF!</definedName>
    <definedName name="__123Graph_DPDEC" localSheetId="8" hidden="1">#REF!</definedName>
    <definedName name="__123Graph_DPDEC" localSheetId="40" hidden="1">#REF!</definedName>
    <definedName name="__123Graph_DPDEC" localSheetId="43" hidden="1">#REF!</definedName>
    <definedName name="__123Graph_DPDEC" localSheetId="44" hidden="1">#REF!</definedName>
    <definedName name="__123Graph_DPDEC" localSheetId="45" hidden="1">#REF!</definedName>
    <definedName name="__123Graph_DPDEC" localSheetId="46" hidden="1">#REF!</definedName>
    <definedName name="__123Graph_DPDEC" localSheetId="47" hidden="1">#REF!</definedName>
    <definedName name="__123Graph_DPDEC" localSheetId="48" hidden="1">#REF!</definedName>
    <definedName name="__123Graph_DPDEC" localSheetId="49" hidden="1">#REF!</definedName>
    <definedName name="__123Graph_DPDEC" hidden="1">#REF!</definedName>
    <definedName name="__123Graph_DTDEC" localSheetId="8" hidden="1">#REF!</definedName>
    <definedName name="__123Graph_DTDEC" localSheetId="40" hidden="1">#REF!</definedName>
    <definedName name="__123Graph_DTDEC" localSheetId="43" hidden="1">#REF!</definedName>
    <definedName name="__123Graph_DTDEC" localSheetId="44" hidden="1">#REF!</definedName>
    <definedName name="__123Graph_DTDEC" localSheetId="45" hidden="1">#REF!</definedName>
    <definedName name="__123Graph_DTDEC" localSheetId="46" hidden="1">#REF!</definedName>
    <definedName name="__123Graph_DTDEC" localSheetId="47" hidden="1">#REF!</definedName>
    <definedName name="__123Graph_DTDEC" localSheetId="48" hidden="1">#REF!</definedName>
    <definedName name="__123Graph_DTDEC" localSheetId="49" hidden="1">#REF!</definedName>
    <definedName name="__123Graph_DTDEC" hidden="1">#REF!</definedName>
    <definedName name="__123Graph_E" localSheetId="8" hidden="1">#REF!</definedName>
    <definedName name="__123Graph_E" localSheetId="40" hidden="1">#REF!</definedName>
    <definedName name="__123Graph_E" localSheetId="43" hidden="1">#REF!</definedName>
    <definedName name="__123Graph_E" localSheetId="44" hidden="1">#REF!</definedName>
    <definedName name="__123Graph_E" localSheetId="45" hidden="1">#REF!</definedName>
    <definedName name="__123Graph_E" localSheetId="46" hidden="1">#REF!</definedName>
    <definedName name="__123Graph_E" localSheetId="47" hidden="1">#REF!</definedName>
    <definedName name="__123Graph_E" localSheetId="48" hidden="1">#REF!</definedName>
    <definedName name="__123Graph_E" localSheetId="49" hidden="1">#REF!</definedName>
    <definedName name="__123Graph_E" hidden="1">#REF!</definedName>
    <definedName name="__123Graph_EMEDANO" localSheetId="7" hidden="1">'[2]3.1'!#REF!</definedName>
    <definedName name="__123Graph_EMEDANO" localSheetId="8" hidden="1">'[2]3.1'!#REF!</definedName>
    <definedName name="__123Graph_EMEDANO" localSheetId="35" hidden="1">#REF!</definedName>
    <definedName name="__123Graph_EMEDANO" localSheetId="36" hidden="1">#REF!</definedName>
    <definedName name="__123Graph_EMEDANO" localSheetId="37" hidden="1">#REF!</definedName>
    <definedName name="__123Graph_EMEDANO" localSheetId="40" hidden="1">#REF!</definedName>
    <definedName name="__123Graph_EMEDANO" localSheetId="43" hidden="1">'[1]3.1'!#REF!</definedName>
    <definedName name="__123Graph_EMEDANO" localSheetId="44" hidden="1">'[1]3.1'!#REF!</definedName>
    <definedName name="__123Graph_EMEDANO" localSheetId="45" hidden="1">'[1]3.1'!#REF!</definedName>
    <definedName name="__123Graph_EMEDANO" localSheetId="46" hidden="1">'[1]3.1'!#REF!</definedName>
    <definedName name="__123Graph_EMEDANO" localSheetId="47" hidden="1">'[1]3.1'!#REF!</definedName>
    <definedName name="__123Graph_EMEDANO" localSheetId="48" hidden="1">'[1]3.1'!#REF!</definedName>
    <definedName name="__123Graph_EMEDANO" localSheetId="49" hidden="1">'[1]3.1'!#REF!</definedName>
    <definedName name="__123Graph_EMEDANO" hidden="1">'[2]3.1'!#REF!</definedName>
    <definedName name="__123Graph_EPDEC" localSheetId="8" hidden="1">#REF!</definedName>
    <definedName name="__123Graph_EPDEC" localSheetId="40" hidden="1">#REF!</definedName>
    <definedName name="__123Graph_EPDEC" localSheetId="43" hidden="1">#REF!</definedName>
    <definedName name="__123Graph_EPDEC" localSheetId="44" hidden="1">#REF!</definedName>
    <definedName name="__123Graph_EPDEC" localSheetId="45" hidden="1">#REF!</definedName>
    <definedName name="__123Graph_EPDEC" localSheetId="46" hidden="1">#REF!</definedName>
    <definedName name="__123Graph_EPDEC" localSheetId="47" hidden="1">#REF!</definedName>
    <definedName name="__123Graph_EPDEC" localSheetId="48" hidden="1">#REF!</definedName>
    <definedName name="__123Graph_EPDEC" localSheetId="49" hidden="1">#REF!</definedName>
    <definedName name="__123Graph_EPDEC" hidden="1">#REF!</definedName>
    <definedName name="__123Graph_FMEDANO" localSheetId="7" hidden="1">'[2]3.1'!#REF!</definedName>
    <definedName name="__123Graph_FMEDANO" localSheetId="8" hidden="1">'[2]3.1'!#REF!</definedName>
    <definedName name="__123Graph_FMEDANO" localSheetId="35" hidden="1">#REF!</definedName>
    <definedName name="__123Graph_FMEDANO" localSheetId="36" hidden="1">#REF!</definedName>
    <definedName name="__123Graph_FMEDANO" localSheetId="37" hidden="1">#REF!</definedName>
    <definedName name="__123Graph_FMEDANO" localSheetId="40" hidden="1">#REF!</definedName>
    <definedName name="__123Graph_FMEDANO" localSheetId="43" hidden="1">'[1]3.1'!#REF!</definedName>
    <definedName name="__123Graph_FMEDANO" localSheetId="44" hidden="1">'[1]3.1'!#REF!</definedName>
    <definedName name="__123Graph_FMEDANO" localSheetId="45" hidden="1">'[1]3.1'!#REF!</definedName>
    <definedName name="__123Graph_FMEDANO" localSheetId="46" hidden="1">'[1]3.1'!#REF!</definedName>
    <definedName name="__123Graph_FMEDANO" localSheetId="47" hidden="1">'[1]3.1'!#REF!</definedName>
    <definedName name="__123Graph_FMEDANO" localSheetId="48" hidden="1">'[1]3.1'!#REF!</definedName>
    <definedName name="__123Graph_FMEDANO" localSheetId="49" hidden="1">'[1]3.1'!#REF!</definedName>
    <definedName name="__123Graph_FMEDANO" hidden="1">'[2]3.1'!#REF!</definedName>
    <definedName name="__123Graph_LBL_A" localSheetId="8" hidden="1">#REF!</definedName>
    <definedName name="__123Graph_LBL_A" localSheetId="40" hidden="1">#REF!</definedName>
    <definedName name="__123Graph_LBL_A" localSheetId="43" hidden="1">#REF!</definedName>
    <definedName name="__123Graph_LBL_A" localSheetId="44" hidden="1">#REF!</definedName>
    <definedName name="__123Graph_LBL_A" localSheetId="45" hidden="1">#REF!</definedName>
    <definedName name="__123Graph_LBL_A" localSheetId="46" hidden="1">#REF!</definedName>
    <definedName name="__123Graph_LBL_A" localSheetId="47" hidden="1">#REF!</definedName>
    <definedName name="__123Graph_LBL_A" localSheetId="48" hidden="1">#REF!</definedName>
    <definedName name="__123Graph_LBL_A" localSheetId="49" hidden="1">#REF!</definedName>
    <definedName name="__123Graph_LBL_A" hidden="1">#REF!</definedName>
    <definedName name="__123Graph_LBL_APDEC" localSheetId="8" hidden="1">#REF!</definedName>
    <definedName name="__123Graph_LBL_APDEC" localSheetId="40" hidden="1">#REF!</definedName>
    <definedName name="__123Graph_LBL_APDEC" localSheetId="43" hidden="1">#REF!</definedName>
    <definedName name="__123Graph_LBL_APDEC" localSheetId="44" hidden="1">#REF!</definedName>
    <definedName name="__123Graph_LBL_APDEC" localSheetId="45" hidden="1">#REF!</definedName>
    <definedName name="__123Graph_LBL_APDEC" localSheetId="46" hidden="1">#REF!</definedName>
    <definedName name="__123Graph_LBL_APDEC" localSheetId="47" hidden="1">#REF!</definedName>
    <definedName name="__123Graph_LBL_APDEC" localSheetId="48" hidden="1">#REF!</definedName>
    <definedName name="__123Graph_LBL_APDEC" localSheetId="49" hidden="1">#REF!</definedName>
    <definedName name="__123Graph_LBL_APDEC" hidden="1">#REF!</definedName>
    <definedName name="__123Graph_LBL_ATDEC" localSheetId="8" hidden="1">#REF!</definedName>
    <definedName name="__123Graph_LBL_ATDEC" localSheetId="40" hidden="1">#REF!</definedName>
    <definedName name="__123Graph_LBL_ATDEC" localSheetId="43" hidden="1">#REF!</definedName>
    <definedName name="__123Graph_LBL_ATDEC" localSheetId="44" hidden="1">#REF!</definedName>
    <definedName name="__123Graph_LBL_ATDEC" localSheetId="45" hidden="1">#REF!</definedName>
    <definedName name="__123Graph_LBL_ATDEC" localSheetId="46" hidden="1">#REF!</definedName>
    <definedName name="__123Graph_LBL_ATDEC" localSheetId="47" hidden="1">#REF!</definedName>
    <definedName name="__123Graph_LBL_ATDEC" localSheetId="48" hidden="1">#REF!</definedName>
    <definedName name="__123Graph_LBL_ATDEC" localSheetId="49" hidden="1">#REF!</definedName>
    <definedName name="__123Graph_LBL_ATDEC" hidden="1">#REF!</definedName>
    <definedName name="__123Graph_LBL_B" localSheetId="8" hidden="1">#REF!</definedName>
    <definedName name="__123Graph_LBL_B" localSheetId="40" hidden="1">#REF!</definedName>
    <definedName name="__123Graph_LBL_B" localSheetId="43" hidden="1">#REF!</definedName>
    <definedName name="__123Graph_LBL_B" localSheetId="44" hidden="1">#REF!</definedName>
    <definedName name="__123Graph_LBL_B" localSheetId="45" hidden="1">#REF!</definedName>
    <definedName name="__123Graph_LBL_B" localSheetId="46" hidden="1">#REF!</definedName>
    <definedName name="__123Graph_LBL_B" localSheetId="47" hidden="1">#REF!</definedName>
    <definedName name="__123Graph_LBL_B" localSheetId="48" hidden="1">#REF!</definedName>
    <definedName name="__123Graph_LBL_B" localSheetId="49" hidden="1">#REF!</definedName>
    <definedName name="__123Graph_LBL_B" hidden="1">#REF!</definedName>
    <definedName name="__123Graph_LBL_BPDEC" localSheetId="8" hidden="1">#REF!</definedName>
    <definedName name="__123Graph_LBL_BPDEC" localSheetId="40" hidden="1">#REF!</definedName>
    <definedName name="__123Graph_LBL_BPDEC" localSheetId="43" hidden="1">#REF!</definedName>
    <definedName name="__123Graph_LBL_BPDEC" localSheetId="44" hidden="1">#REF!</definedName>
    <definedName name="__123Graph_LBL_BPDEC" localSheetId="45" hidden="1">#REF!</definedName>
    <definedName name="__123Graph_LBL_BPDEC" localSheetId="46" hidden="1">#REF!</definedName>
    <definedName name="__123Graph_LBL_BPDEC" localSheetId="47" hidden="1">#REF!</definedName>
    <definedName name="__123Graph_LBL_BPDEC" localSheetId="48" hidden="1">#REF!</definedName>
    <definedName name="__123Graph_LBL_BPDEC" localSheetId="49" hidden="1">#REF!</definedName>
    <definedName name="__123Graph_LBL_BPDEC" hidden="1">#REF!</definedName>
    <definedName name="__123Graph_LBL_BTDEC" localSheetId="8" hidden="1">#REF!</definedName>
    <definedName name="__123Graph_LBL_BTDEC" localSheetId="40" hidden="1">#REF!</definedName>
    <definedName name="__123Graph_LBL_BTDEC" localSheetId="43" hidden="1">#REF!</definedName>
    <definedName name="__123Graph_LBL_BTDEC" localSheetId="44" hidden="1">#REF!</definedName>
    <definedName name="__123Graph_LBL_BTDEC" localSheetId="45" hidden="1">#REF!</definedName>
    <definedName name="__123Graph_LBL_BTDEC" localSheetId="46" hidden="1">#REF!</definedName>
    <definedName name="__123Graph_LBL_BTDEC" localSheetId="47" hidden="1">#REF!</definedName>
    <definedName name="__123Graph_LBL_BTDEC" localSheetId="48" hidden="1">#REF!</definedName>
    <definedName name="__123Graph_LBL_BTDEC" localSheetId="49" hidden="1">#REF!</definedName>
    <definedName name="__123Graph_LBL_BTDEC" hidden="1">#REF!</definedName>
    <definedName name="__123Graph_LBL_C" localSheetId="8" hidden="1">#REF!</definedName>
    <definedName name="__123Graph_LBL_C" localSheetId="40" hidden="1">#REF!</definedName>
    <definedName name="__123Graph_LBL_C" localSheetId="43" hidden="1">#REF!</definedName>
    <definedName name="__123Graph_LBL_C" localSheetId="44" hidden="1">#REF!</definedName>
    <definedName name="__123Graph_LBL_C" localSheetId="45" hidden="1">#REF!</definedName>
    <definedName name="__123Graph_LBL_C" localSheetId="46" hidden="1">#REF!</definedName>
    <definedName name="__123Graph_LBL_C" localSheetId="47" hidden="1">#REF!</definedName>
    <definedName name="__123Graph_LBL_C" localSheetId="48" hidden="1">#REF!</definedName>
    <definedName name="__123Graph_LBL_C" localSheetId="49" hidden="1">#REF!</definedName>
    <definedName name="__123Graph_LBL_C" hidden="1">#REF!</definedName>
    <definedName name="__123Graph_LBL_CPDEC" localSheetId="8" hidden="1">#REF!</definedName>
    <definedName name="__123Graph_LBL_CPDEC" localSheetId="40" hidden="1">#REF!</definedName>
    <definedName name="__123Graph_LBL_CPDEC" localSheetId="43" hidden="1">#REF!</definedName>
    <definedName name="__123Graph_LBL_CPDEC" localSheetId="44" hidden="1">#REF!</definedName>
    <definedName name="__123Graph_LBL_CPDEC" localSheetId="45" hidden="1">#REF!</definedName>
    <definedName name="__123Graph_LBL_CPDEC" localSheetId="46" hidden="1">#REF!</definedName>
    <definedName name="__123Graph_LBL_CPDEC" localSheetId="47" hidden="1">#REF!</definedName>
    <definedName name="__123Graph_LBL_CPDEC" localSheetId="48" hidden="1">#REF!</definedName>
    <definedName name="__123Graph_LBL_CPDEC" localSheetId="49" hidden="1">#REF!</definedName>
    <definedName name="__123Graph_LBL_CPDEC" hidden="1">#REF!</definedName>
    <definedName name="__123Graph_LBL_CTDEC" localSheetId="8" hidden="1">#REF!</definedName>
    <definedName name="__123Graph_LBL_CTDEC" localSheetId="40" hidden="1">#REF!</definedName>
    <definedName name="__123Graph_LBL_CTDEC" localSheetId="43" hidden="1">#REF!</definedName>
    <definedName name="__123Graph_LBL_CTDEC" localSheetId="44" hidden="1">#REF!</definedName>
    <definedName name="__123Graph_LBL_CTDEC" localSheetId="45" hidden="1">#REF!</definedName>
    <definedName name="__123Graph_LBL_CTDEC" localSheetId="46" hidden="1">#REF!</definedName>
    <definedName name="__123Graph_LBL_CTDEC" localSheetId="47" hidden="1">#REF!</definedName>
    <definedName name="__123Graph_LBL_CTDEC" localSheetId="48" hidden="1">#REF!</definedName>
    <definedName name="__123Graph_LBL_CTDEC" localSheetId="49" hidden="1">#REF!</definedName>
    <definedName name="__123Graph_LBL_CTDEC" hidden="1">#REF!</definedName>
    <definedName name="__123Graph_LBL_D" localSheetId="8" hidden="1">#REF!</definedName>
    <definedName name="__123Graph_LBL_D" localSheetId="40" hidden="1">#REF!</definedName>
    <definedName name="__123Graph_LBL_D" localSheetId="43" hidden="1">#REF!</definedName>
    <definedName name="__123Graph_LBL_D" localSheetId="44" hidden="1">#REF!</definedName>
    <definedName name="__123Graph_LBL_D" localSheetId="45" hidden="1">#REF!</definedName>
    <definedName name="__123Graph_LBL_D" localSheetId="46" hidden="1">#REF!</definedName>
    <definedName name="__123Graph_LBL_D" localSheetId="47" hidden="1">#REF!</definedName>
    <definedName name="__123Graph_LBL_D" localSheetId="48" hidden="1">#REF!</definedName>
    <definedName name="__123Graph_LBL_D" localSheetId="49" hidden="1">#REF!</definedName>
    <definedName name="__123Graph_LBL_D" hidden="1">#REF!</definedName>
    <definedName name="__123Graph_LBL_DPDEC" localSheetId="8" hidden="1">#REF!</definedName>
    <definedName name="__123Graph_LBL_DPDEC" localSheetId="40" hidden="1">#REF!</definedName>
    <definedName name="__123Graph_LBL_DPDEC" localSheetId="43" hidden="1">#REF!</definedName>
    <definedName name="__123Graph_LBL_DPDEC" localSheetId="44" hidden="1">#REF!</definedName>
    <definedName name="__123Graph_LBL_DPDEC" localSheetId="45" hidden="1">#REF!</definedName>
    <definedName name="__123Graph_LBL_DPDEC" localSheetId="46" hidden="1">#REF!</definedName>
    <definedName name="__123Graph_LBL_DPDEC" localSheetId="47" hidden="1">#REF!</definedName>
    <definedName name="__123Graph_LBL_DPDEC" localSheetId="48" hidden="1">#REF!</definedName>
    <definedName name="__123Graph_LBL_DPDEC" localSheetId="49" hidden="1">#REF!</definedName>
    <definedName name="__123Graph_LBL_DPDEC" hidden="1">#REF!</definedName>
    <definedName name="__123Graph_LBL_DTDEC" localSheetId="8" hidden="1">#REF!</definedName>
    <definedName name="__123Graph_LBL_DTDEC" localSheetId="40" hidden="1">#REF!</definedName>
    <definedName name="__123Graph_LBL_DTDEC" localSheetId="43" hidden="1">#REF!</definedName>
    <definedName name="__123Graph_LBL_DTDEC" localSheetId="44" hidden="1">#REF!</definedName>
    <definedName name="__123Graph_LBL_DTDEC" localSheetId="45" hidden="1">#REF!</definedName>
    <definedName name="__123Graph_LBL_DTDEC" localSheetId="46" hidden="1">#REF!</definedName>
    <definedName name="__123Graph_LBL_DTDEC" localSheetId="47" hidden="1">#REF!</definedName>
    <definedName name="__123Graph_LBL_DTDEC" localSheetId="48" hidden="1">#REF!</definedName>
    <definedName name="__123Graph_LBL_DTDEC" localSheetId="49" hidden="1">#REF!</definedName>
    <definedName name="__123Graph_LBL_DTDEC" hidden="1">#REF!</definedName>
    <definedName name="__123Graph_LBL_E" localSheetId="8" hidden="1">#REF!</definedName>
    <definedName name="__123Graph_LBL_E" localSheetId="40" hidden="1">#REF!</definedName>
    <definedName name="__123Graph_LBL_E" localSheetId="43" hidden="1">#REF!</definedName>
    <definedName name="__123Graph_LBL_E" localSheetId="44" hidden="1">#REF!</definedName>
    <definedName name="__123Graph_LBL_E" localSheetId="45" hidden="1">#REF!</definedName>
    <definedName name="__123Graph_LBL_E" localSheetId="46" hidden="1">#REF!</definedName>
    <definedName name="__123Graph_LBL_E" localSheetId="47" hidden="1">#REF!</definedName>
    <definedName name="__123Graph_LBL_E" localSheetId="48" hidden="1">#REF!</definedName>
    <definedName name="__123Graph_LBL_E" localSheetId="49" hidden="1">#REF!</definedName>
    <definedName name="__123Graph_LBL_E" hidden="1">#REF!</definedName>
    <definedName name="__123Graph_LBL_EPDEC" localSheetId="8" hidden="1">#REF!</definedName>
    <definedName name="__123Graph_LBL_EPDEC" localSheetId="40" hidden="1">#REF!</definedName>
    <definedName name="__123Graph_LBL_EPDEC" localSheetId="43" hidden="1">#REF!</definedName>
    <definedName name="__123Graph_LBL_EPDEC" localSheetId="44" hidden="1">#REF!</definedName>
    <definedName name="__123Graph_LBL_EPDEC" localSheetId="45" hidden="1">#REF!</definedName>
    <definedName name="__123Graph_LBL_EPDEC" localSheetId="46" hidden="1">#REF!</definedName>
    <definedName name="__123Graph_LBL_EPDEC" localSheetId="47" hidden="1">#REF!</definedName>
    <definedName name="__123Graph_LBL_EPDEC" localSheetId="48" hidden="1">#REF!</definedName>
    <definedName name="__123Graph_LBL_EPDEC" localSheetId="49" hidden="1">#REF!</definedName>
    <definedName name="__123Graph_LBL_EPDEC" hidden="1">#REF!</definedName>
    <definedName name="__123Graph_X" hidden="1">#REF!</definedName>
    <definedName name="__123Graph_XMEDANO" hidden="1">#REF!</definedName>
    <definedName name="__123Graph_XMINIM" hidden="1">#REF!</definedName>
    <definedName name="__123Graph_XPDEC" localSheetId="8" hidden="1">#REF!</definedName>
    <definedName name="__123Graph_XPDEC" localSheetId="40" hidden="1">#REF!</definedName>
    <definedName name="__123Graph_XPDEC" localSheetId="43" hidden="1">#REF!</definedName>
    <definedName name="__123Graph_XPDEC" localSheetId="44" hidden="1">#REF!</definedName>
    <definedName name="__123Graph_XPDEC" localSheetId="45" hidden="1">#REF!</definedName>
    <definedName name="__123Graph_XPDEC" localSheetId="46" hidden="1">#REF!</definedName>
    <definedName name="__123Graph_XPDEC" localSheetId="47" hidden="1">#REF!</definedName>
    <definedName name="__123Graph_XPDEC" localSheetId="48" hidden="1">#REF!</definedName>
    <definedName name="__123Graph_XPDEC" localSheetId="49" hidden="1">#REF!</definedName>
    <definedName name="__123Graph_XPDEC" hidden="1">#REF!</definedName>
    <definedName name="__123Graph_XSPRING" hidden="1">#REF!</definedName>
    <definedName name="__123Graph_XTDEC" localSheetId="8" hidden="1">#REF!</definedName>
    <definedName name="__123Graph_XTDEC" localSheetId="40" hidden="1">#REF!</definedName>
    <definedName name="__123Graph_XTDEC" localSheetId="43" hidden="1">#REF!</definedName>
    <definedName name="__123Graph_XTDEC" localSheetId="44" hidden="1">#REF!</definedName>
    <definedName name="__123Graph_XTDEC" localSheetId="45" hidden="1">#REF!</definedName>
    <definedName name="__123Graph_XTDEC" localSheetId="46" hidden="1">#REF!</definedName>
    <definedName name="__123Graph_XTDEC" localSheetId="47" hidden="1">#REF!</definedName>
    <definedName name="__123Graph_XTDEC" localSheetId="48" hidden="1">#REF!</definedName>
    <definedName name="__123Graph_XTDEC" localSheetId="49" hidden="1">#REF!</definedName>
    <definedName name="__123Graph_XTDEC" hidden="1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_13000000" localSheetId="0">#REF!</definedName>
    <definedName name="_1_13000000" localSheetId="1">#REF!</definedName>
    <definedName name="_1_13000000" localSheetId="5">#REF!</definedName>
    <definedName name="_1_13000000" localSheetId="6">#REF!</definedName>
    <definedName name="_1_13000000">#REF!</definedName>
    <definedName name="_1000P">#REF!</definedName>
    <definedName name="_1000S">#REF!</definedName>
    <definedName name="_1010P">#REF!</definedName>
    <definedName name="_1010S">#REF!</definedName>
    <definedName name="_1020P">#REF!</definedName>
    <definedName name="_1020S">#REF!</definedName>
    <definedName name="_1040P">#REF!</definedName>
    <definedName name="_1040S">#REF!</definedName>
    <definedName name="_1050P">#REF!</definedName>
    <definedName name="_1050S">#REF!</definedName>
    <definedName name="_1060P">#REF!</definedName>
    <definedName name="_1060S">#REF!</definedName>
    <definedName name="_1080P">#REF!</definedName>
    <definedName name="_1080S">#REF!</definedName>
    <definedName name="_1090P">#REF!</definedName>
    <definedName name="_1090S">#REF!</definedName>
    <definedName name="_1110P">#REF!</definedName>
    <definedName name="_1110S">#REF!</definedName>
    <definedName name="_1190P">#REF!</definedName>
    <definedName name="_1190S">#REF!</definedName>
    <definedName name="_12">#REF!</definedName>
    <definedName name="_1200P">#REF!</definedName>
    <definedName name="_1200S">#REF!</definedName>
    <definedName name="_1250P">#REF!</definedName>
    <definedName name="_1250S">#REF!</definedName>
    <definedName name="_1251P">#REF!</definedName>
    <definedName name="_1251S">#REF!</definedName>
    <definedName name="_1252P">#REF!</definedName>
    <definedName name="_1252S">#REF!</definedName>
    <definedName name="_1300P">#REF!</definedName>
    <definedName name="_1300S">#REF!</definedName>
    <definedName name="_1310P">#REF!</definedName>
    <definedName name="_1310S">#REF!</definedName>
    <definedName name="_1320P">#REF!</definedName>
    <definedName name="_1320S">#REF!</definedName>
    <definedName name="_1390P">#REF!</definedName>
    <definedName name="_1390S">#REF!</definedName>
    <definedName name="_1400P">#REF!</definedName>
    <definedName name="_1400S">#REF!</definedName>
    <definedName name="_1410P">#REF!</definedName>
    <definedName name="_1410S">#REF!</definedName>
    <definedName name="_1420P">#REF!</definedName>
    <definedName name="_1420S">#REF!</definedName>
    <definedName name="_1430P">#REF!</definedName>
    <definedName name="_1430S">#REF!</definedName>
    <definedName name="_1450P">#REF!</definedName>
    <definedName name="_1450S">#REF!</definedName>
    <definedName name="_1490P">#REF!</definedName>
    <definedName name="_1490S">#REF!</definedName>
    <definedName name="_1500P">#REF!</definedName>
    <definedName name="_1500S">#REF!</definedName>
    <definedName name="_1550P">#REF!</definedName>
    <definedName name="_1550S">#REF!</definedName>
    <definedName name="_1560P">#REF!</definedName>
    <definedName name="_1560S">#REF!</definedName>
    <definedName name="_1590P">#REF!</definedName>
    <definedName name="_1590S">#REF!</definedName>
    <definedName name="_1600P">#REF!</definedName>
    <definedName name="_1600S">#REF!</definedName>
    <definedName name="_1610P">#REF!</definedName>
    <definedName name="_1610S">#REF!</definedName>
    <definedName name="_1620P">#REF!</definedName>
    <definedName name="_1620S">#REF!</definedName>
    <definedName name="_1690P">#REF!</definedName>
    <definedName name="_1690S">#REF!</definedName>
    <definedName name="_1700P">#REF!</definedName>
    <definedName name="_1700S">#REF!</definedName>
    <definedName name="_1710P">#REF!</definedName>
    <definedName name="_1710S">#REF!</definedName>
    <definedName name="_1720P">#REF!</definedName>
    <definedName name="_1720S">#REF!</definedName>
    <definedName name="_1730P">#REF!</definedName>
    <definedName name="_1730S">#REF!</definedName>
    <definedName name="_1790P">#REF!</definedName>
    <definedName name="_1790S">#REF!</definedName>
    <definedName name="_1800P">#REF!</definedName>
    <definedName name="_1800S">#REF!</definedName>
    <definedName name="_1810P">#REF!</definedName>
    <definedName name="_1810S">#REF!</definedName>
    <definedName name="_1820P">#REF!</definedName>
    <definedName name="_1820S">#REF!</definedName>
    <definedName name="_1830P">#REF!</definedName>
    <definedName name="_1830S">#REF!</definedName>
    <definedName name="_1850P">#REF!</definedName>
    <definedName name="_1850S">#REF!</definedName>
    <definedName name="_1880P">#REF!</definedName>
    <definedName name="_1880S">#REF!</definedName>
    <definedName name="_1900P">#REF!</definedName>
    <definedName name="_1900S">#REF!</definedName>
    <definedName name="_1910P">#REF!</definedName>
    <definedName name="_1910S">#REF!</definedName>
    <definedName name="_1983">#REF!</definedName>
    <definedName name="_1984">#REF!</definedName>
    <definedName name="_1985">#REF!</definedName>
    <definedName name="_1986">#REF!</definedName>
    <definedName name="_1990P">#REF!</definedName>
    <definedName name="_1990S">#REF!</definedName>
    <definedName name="_2_60_Ind_4_01_00_INT_I" localSheetId="0">#REF!</definedName>
    <definedName name="_2_60_Ind_4_01_00_INT_I" localSheetId="1">#REF!</definedName>
    <definedName name="_2_60_Ind_4_01_00_INT_I" localSheetId="5">#REF!</definedName>
    <definedName name="_2_60_Ind_4_01_00_INT_I" localSheetId="6">#REF!</definedName>
    <definedName name="_2_60_Ind_4_01_00_INT_I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>#REF!</definedName>
    <definedName name="_2000S">#REF!</definedName>
    <definedName name="_2010P">#REF!</definedName>
    <definedName name="_2010S">#REF!</definedName>
    <definedName name="_2020P">#REF!</definedName>
    <definedName name="_2020S">#REF!</definedName>
    <definedName name="_2100P">#REF!</definedName>
    <definedName name="_2100S">#REF!</definedName>
    <definedName name="_2110P">#REF!</definedName>
    <definedName name="_2110S">#REF!</definedName>
    <definedName name="_2190P">#REF!</definedName>
    <definedName name="_2190S">#REF!</definedName>
    <definedName name="_2200P">#REF!</definedName>
    <definedName name="_2200S">#REF!</definedName>
    <definedName name="_2300P">#REF!</definedName>
    <definedName name="_2300S">#REF!</definedName>
    <definedName name="_2310P">#REF!</definedName>
    <definedName name="_2310S">#REF!</definedName>
    <definedName name="_2320P">#REF!</definedName>
    <definedName name="_2320S">#REF!</definedName>
    <definedName name="_2330P">#REF!</definedName>
    <definedName name="_2330S">#REF!</definedName>
    <definedName name="_2340P">#REF!</definedName>
    <definedName name="_2340S">#REF!</definedName>
    <definedName name="_2350P">#REF!</definedName>
    <definedName name="_2350S">#REF!</definedName>
    <definedName name="_2390P">#REF!</definedName>
    <definedName name="_2390S">#REF!</definedName>
    <definedName name="_3_60_Ind_4_06_05_INT_E" localSheetId="0">#REF!</definedName>
    <definedName name="_3_60_Ind_4_06_05_INT_E" localSheetId="1">#REF!</definedName>
    <definedName name="_3_60_Ind_4_06_05_INT_E" localSheetId="5">#REF!</definedName>
    <definedName name="_3_60_Ind_4_06_05_INT_E" localSheetId="6">#REF!</definedName>
    <definedName name="_3_60_Ind_4_06_05_INT_E">#REF!</definedName>
    <definedName name="_4_60_Ind_4_06_05_INT_I" localSheetId="1">#REF!</definedName>
    <definedName name="_4_60_Ind_4_06_05_INT_I" localSheetId="5">#REF!</definedName>
    <definedName name="_4_60_Ind_4_06_05_INT_I" localSheetId="6">#REF!</definedName>
    <definedName name="_4_60_Ind_4_06_05_INT_I">#REF!</definedName>
    <definedName name="_4000P">#REF!</definedName>
    <definedName name="_4000S">#REF!</definedName>
    <definedName name="_4100P">#REF!</definedName>
    <definedName name="_4100S">#REF!</definedName>
    <definedName name="_4110P">#REF!</definedName>
    <definedName name="_4110S">#REF!</definedName>
    <definedName name="_4120P">#REF!</definedName>
    <definedName name="_4120S">#REF!</definedName>
    <definedName name="_4130P">#REF!</definedName>
    <definedName name="_4130S">#REF!</definedName>
    <definedName name="_4140P">#REF!</definedName>
    <definedName name="_4140S">#REF!</definedName>
    <definedName name="_4150P">#REF!</definedName>
    <definedName name="_4150S">#REF!</definedName>
    <definedName name="_4180P">#REF!</definedName>
    <definedName name="_4180S">#REF!</definedName>
    <definedName name="_4200P">#REF!</definedName>
    <definedName name="_4200S">#REF!</definedName>
    <definedName name="_4210P">#REF!</definedName>
    <definedName name="_4210S">#REF!</definedName>
    <definedName name="_4220P">#REF!</definedName>
    <definedName name="_4220S">#REF!</definedName>
    <definedName name="_4230P">#REF!</definedName>
    <definedName name="_4230S">#REF!</definedName>
    <definedName name="_4280P">#REF!</definedName>
    <definedName name="_4280S">#REF!</definedName>
    <definedName name="_4281P">#REF!</definedName>
    <definedName name="_4281S">#REF!</definedName>
    <definedName name="_4289P">#REF!</definedName>
    <definedName name="_4289S">#REF!</definedName>
    <definedName name="_5_61_Ind_4_0201_ZEu_E" localSheetId="1">#REF!</definedName>
    <definedName name="_5_61_Ind_4_0201_ZEu_E" localSheetId="5">#REF!</definedName>
    <definedName name="_5_61_Ind_4_0201_ZEu_E" localSheetId="6">#REF!</definedName>
    <definedName name="_5_61_Ind_4_0201_ZEu_E">#REF!</definedName>
    <definedName name="_5000P">#REF!</definedName>
    <definedName name="_5000S">#REF!</definedName>
    <definedName name="_5010P">#REF!</definedName>
    <definedName name="_5010S">#REF!</definedName>
    <definedName name="_5090P">#REF!</definedName>
    <definedName name="_5090S">#REF!</definedName>
    <definedName name="_5091P">#REF!</definedName>
    <definedName name="_5091S">#REF!</definedName>
    <definedName name="_5099P">#REF!</definedName>
    <definedName name="_5099S">#REF!</definedName>
    <definedName name="_5100P">#REF!</definedName>
    <definedName name="_5100S">#REF!</definedName>
    <definedName name="_5200P">#REF!</definedName>
    <definedName name="_5200S">#REF!</definedName>
    <definedName name="_5300P">#REF!</definedName>
    <definedName name="_5300S">#REF!</definedName>
    <definedName name="_5310P">#REF!</definedName>
    <definedName name="_5310S">#REF!</definedName>
    <definedName name="_5320P">#REF!</definedName>
    <definedName name="_5320S">#REF!</definedName>
    <definedName name="_5330P">#REF!</definedName>
    <definedName name="_5330S">#REF!</definedName>
    <definedName name="_5340P">#REF!</definedName>
    <definedName name="_5340S">#REF!</definedName>
    <definedName name="_5350P">#REF!</definedName>
    <definedName name="_5350S">#REF!</definedName>
    <definedName name="_5360P">#REF!</definedName>
    <definedName name="_5360S">#REF!</definedName>
    <definedName name="_5370P">#REF!</definedName>
    <definedName name="_5370S">#REF!</definedName>
    <definedName name="_5371P">#REF!</definedName>
    <definedName name="_5371S">#REF!</definedName>
    <definedName name="_5380P">#REF!</definedName>
    <definedName name="_5380S">#REF!</definedName>
    <definedName name="_5400P">#REF!</definedName>
    <definedName name="_5400S">#REF!</definedName>
    <definedName name="_5500P">#REF!</definedName>
    <definedName name="_5500S">#REF!</definedName>
    <definedName name="_7000S">#REF!</definedName>
    <definedName name="_7100S">#REF!</definedName>
    <definedName name="_7110S">#REF!</definedName>
    <definedName name="_7120S">#REF!</definedName>
    <definedName name="_7200S">#REF!</definedName>
    <definedName name="_7300S">#REF!</definedName>
    <definedName name="_7310S">#REF!</definedName>
    <definedName name="_7320S">#REF!</definedName>
    <definedName name="_7400S">#REF!</definedName>
    <definedName name="_7500S">#REF!</definedName>
    <definedName name="_7600S">#REF!</definedName>
    <definedName name="_7610S">#REF!</definedName>
    <definedName name="_7620S">#REF!</definedName>
    <definedName name="_7630S">#REF!</definedName>
    <definedName name="_7700S">#REF!</definedName>
    <definedName name="_7750S">#REF!</definedName>
    <definedName name="_7800S">#REF!</definedName>
    <definedName name="_7850S">#REF!</definedName>
    <definedName name="_7900S">#REF!</definedName>
    <definedName name="_7990S">#REF!</definedName>
    <definedName name="_aa4">#REF!</definedName>
    <definedName name="_xlnm._FilterDatabase" localSheetId="8" hidden="1">'5.2'!$B$6:$K$116</definedName>
    <definedName name="_PIB93">#REF!</definedName>
    <definedName name="_r61_Ind_4_05_04_ZEu_E" localSheetId="1">#REF!</definedName>
    <definedName name="_r61_Ind_4_05_04_ZEu_E" localSheetId="5">#REF!</definedName>
    <definedName name="_r61_Ind_4_05_04_ZEu_E" localSheetId="6">#REF!</definedName>
    <definedName name="_r61_Ind_4_05_04_ZEu_E">#REF!</definedName>
    <definedName name="a" localSheetId="1">#REF!</definedName>
    <definedName name="a" localSheetId="5">#REF!</definedName>
    <definedName name="a" localSheetId="6">#REF!</definedName>
    <definedName name="a">#REF!</definedName>
    <definedName name="aa">#REF!</definedName>
    <definedName name="AAA">#REF!</definedName>
    <definedName name="AAAA">#REF!</definedName>
    <definedName name="aaaaa">'[3]61q_Ind_4_05_04_ZEu_I'!$A$1:$AG$118</definedName>
    <definedName name="aaaaaaaa" localSheetId="35">#REF!</definedName>
    <definedName name="aaaaaaaa" localSheetId="36">#REF!</definedName>
    <definedName name="aaaaaaaa" localSheetId="37">#REF!</definedName>
    <definedName name="aaaaaaaa">#REF!</definedName>
    <definedName name="aaaaaaaaaaaaa" localSheetId="35">#REF!</definedName>
    <definedName name="aaaaaaaaaaaaa" localSheetId="36">#REF!</definedName>
    <definedName name="aaaaaaaaaaaaa" localSheetId="37">#REF!</definedName>
    <definedName name="aaaaaaaaaaaaa">#REF!</definedName>
    <definedName name="ALTA_TEC_FLUXO_1" localSheetId="35">#REF!</definedName>
    <definedName name="ALTA_TEC_FLUXO_1" localSheetId="36">#REF!</definedName>
    <definedName name="ALTA_TEC_FLUXO_1" localSheetId="37">#REF!</definedName>
    <definedName name="ALTA_TEC_FLUXO_1">#REF!</definedName>
    <definedName name="ALTA_TEC_FLUXO_2">#REF!</definedName>
    <definedName name="ALTA_TECNOLOGIA_1993">#REF!</definedName>
    <definedName name="analiseNAOTratadasGrupo7">[4]analiseNAOTratadasGrupo7!$A$1:$I$8</definedName>
    <definedName name="année" localSheetId="35">#REF!</definedName>
    <definedName name="année" localSheetId="36">#REF!</definedName>
    <definedName name="année" localSheetId="37">#REF!</definedName>
    <definedName name="année">#REF!</definedName>
    <definedName name="Anuário99CNH" localSheetId="0">#REF!</definedName>
    <definedName name="Anuário99CNH" localSheetId="1">#REF!</definedName>
    <definedName name="Anuário99CNH" localSheetId="5">#REF!</definedName>
    <definedName name="Anuário99CNH" localSheetId="6">#REF!</definedName>
    <definedName name="Anuário99CNH" localSheetId="35">#REF!</definedName>
    <definedName name="Anuário99CNH" localSheetId="36">#REF!</definedName>
    <definedName name="Anuário99CNH" localSheetId="37">#REF!</definedName>
    <definedName name="Anuário99CNH">#REF!</definedName>
    <definedName name="b" localSheetId="0">#REF!</definedName>
    <definedName name="b" localSheetId="1">#REF!</definedName>
    <definedName name="b" localSheetId="5">#REF!</definedName>
    <definedName name="b" localSheetId="6">#REF!</definedName>
    <definedName name="b" localSheetId="35">#REF!</definedName>
    <definedName name="b" localSheetId="36">#REF!</definedName>
    <definedName name="b" localSheetId="37">#REF!</definedName>
    <definedName name="b">#REF!</definedName>
    <definedName name="bomb" localSheetId="0">#REF!</definedName>
    <definedName name="bomb" localSheetId="1">#REF!</definedName>
    <definedName name="bomb" localSheetId="5">#REF!</definedName>
    <definedName name="bomb" localSheetId="6">#REF!</definedName>
    <definedName name="bomb">#REF!</definedName>
    <definedName name="bomb1" localSheetId="1">#REF!</definedName>
    <definedName name="bomb1" localSheetId="5">#REF!</definedName>
    <definedName name="bomb1" localSheetId="6">#REF!</definedName>
    <definedName name="bomb1">#REF!</definedName>
    <definedName name="bomb4">[4]analiseNAOTratadasGrupo7!$A$1:$I$42</definedName>
    <definedName name="CAB_NC" localSheetId="35">'[5]MSCI 0202 - Respostas na BDL (L'!#REF!</definedName>
    <definedName name="CAB_NC" localSheetId="36">'[5]MSCI 0202 - Respostas na BDL (L'!#REF!</definedName>
    <definedName name="CAB_NC" localSheetId="37">'[5]MSCI 0202 - Respostas na BDL (L'!#REF!</definedName>
    <definedName name="CAB_NC">'[5]MSCI 0202 - Respostas na BDL (L'!#REF!</definedName>
    <definedName name="CAB_PAIS" localSheetId="35">'[5]MSCI 0202 - Respostas na BDL (L'!#REF!</definedName>
    <definedName name="CAB_PAIS" localSheetId="36">'[5]MSCI 0202 - Respostas na BDL (L'!#REF!</definedName>
    <definedName name="CAB_PAIS" localSheetId="37">'[5]MSCI 0202 - Respostas na BDL (L'!#REF!</definedName>
    <definedName name="CAB_PAIS">'[5]MSCI 0202 - Respostas na BDL (L'!#REF!</definedName>
    <definedName name="cccc" localSheetId="35">'[5]MSCI 0202 - Respostas na BDL (L'!#REF!</definedName>
    <definedName name="cccc" localSheetId="36">'[5]MSCI 0202 - Respostas na BDL (L'!#REF!</definedName>
    <definedName name="cccc" localSheetId="37">'[5]MSCI 0202 - Respostas na BDL (L'!#REF!</definedName>
    <definedName name="cccc">'[5]MSCI 0202 - Respostas na BDL (L'!#REF!</definedName>
    <definedName name="climate" localSheetId="35">#REF!</definedName>
    <definedName name="climate" localSheetId="36">#REF!</definedName>
    <definedName name="climate" localSheetId="37">#REF!</definedName>
    <definedName name="climate">#REF!</definedName>
    <definedName name="cnbs_1993_a_2009" localSheetId="35">#REF!</definedName>
    <definedName name="cnbs_1993_a_2009" localSheetId="36">#REF!</definedName>
    <definedName name="cnbs_1993_a_2009" localSheetId="37">#REF!</definedName>
    <definedName name="cnbs_1993_a_2009">#REF!</definedName>
    <definedName name="Code__NewCronos" localSheetId="35">#REF!</definedName>
    <definedName name="Code__NewCronos" localSheetId="36">#REF!</definedName>
    <definedName name="Code__NewCronos" localSheetId="37">#REF!</definedName>
    <definedName name="Code__NewCronos">#REF!</definedName>
    <definedName name="_xlnm.Database" localSheetId="0">#REF!</definedName>
    <definedName name="_xlnm.Database" localSheetId="1">#REF!</definedName>
    <definedName name="_xlnm.Database" localSheetId="5">#REF!</definedName>
    <definedName name="_xlnm.Database" localSheetId="6">#REF!</definedName>
    <definedName name="_xlnm.Database">#REF!</definedName>
    <definedName name="dfasdf" localSheetId="0">#REF!</definedName>
    <definedName name="dfasdf">#REF!</definedName>
    <definedName name="eee">#REF!</definedName>
    <definedName name="eeeee">#REF!</definedName>
    <definedName name="eeeeeeeeeeee">#REF!</definedName>
    <definedName name="eeeeeeeeeeeeeeeeeeeeee">#REF!</definedName>
    <definedName name="graph_b" localSheetId="43" hidden="1">[6]TempMédiaAnual!#REF!</definedName>
    <definedName name="graph_b" localSheetId="44" hidden="1">[6]TempMédiaAnual!#REF!</definedName>
    <definedName name="graph_b" localSheetId="45" hidden="1">[6]TempMédiaAnual!#REF!</definedName>
    <definedName name="graph_b" localSheetId="46" hidden="1">[6]TempMédiaAnual!#REF!</definedName>
    <definedName name="graph_b" localSheetId="47" hidden="1">[6]TempMédiaAnual!#REF!</definedName>
    <definedName name="graph_b" localSheetId="48" hidden="1">[6]TempMédiaAnual!#REF!</definedName>
    <definedName name="graph_b" localSheetId="49" hidden="1">[6]TempMédiaAnual!#REF!</definedName>
    <definedName name="graph_b" hidden="1">[6]TempMédiaAnual!#REF!</definedName>
    <definedName name="Graph_BC" localSheetId="43" hidden="1">[6]TempMédiaAnual!#REF!</definedName>
    <definedName name="Graph_BC" localSheetId="44" hidden="1">[6]TempMédiaAnual!#REF!</definedName>
    <definedName name="Graph_BC" localSheetId="45" hidden="1">[6]TempMédiaAnual!#REF!</definedName>
    <definedName name="Graph_BC" localSheetId="46" hidden="1">[6]TempMédiaAnual!#REF!</definedName>
    <definedName name="Graph_BC" localSheetId="47" hidden="1">[6]TempMédiaAnual!#REF!</definedName>
    <definedName name="Graph_BC" localSheetId="48" hidden="1">[6]TempMédiaAnual!#REF!</definedName>
    <definedName name="Graph_BC" localSheetId="49" hidden="1">[6]TempMédiaAnual!#REF!</definedName>
    <definedName name="Graph_BC" hidden="1">[6]TempMédiaAnual!#REF!</definedName>
    <definedName name="GRUPO_P_PAISES_1" localSheetId="35">#REF!</definedName>
    <definedName name="GRUPO_P_PAISES_1" localSheetId="36">#REF!</definedName>
    <definedName name="GRUPO_P_PAISES_1" localSheetId="37">#REF!</definedName>
    <definedName name="GRUPO_P_PAISES_1">#REF!</definedName>
    <definedName name="GRUPO_P_PAISES_2" localSheetId="35">#REF!</definedName>
    <definedName name="GRUPO_P_PAISES_2" localSheetId="36">#REF!</definedName>
    <definedName name="GRUPO_P_PAISES_2" localSheetId="37">#REF!</definedName>
    <definedName name="GRUPO_P_PAISES_2">#REF!</definedName>
    <definedName name="hgkgk" localSheetId="1">#REF!</definedName>
    <definedName name="hgkgk">#REF!</definedName>
    <definedName name="HTML_CodePage" hidden="1">1252</definedName>
    <definedName name="HTML_Control" localSheetId="7" hidden="1">{"'CEA'!$A$4:$D$16"}</definedName>
    <definedName name="HTML_Control" localSheetId="8" hidden="1">{"'CEA'!$A$4:$D$16"}</definedName>
    <definedName name="HTML_Control" localSheetId="35" hidden="1">{"'CEA'!$A$4:$D$16"}</definedName>
    <definedName name="HTML_Control" localSheetId="36" hidden="1">{"'CEA'!$A$4:$D$16"}</definedName>
    <definedName name="HTML_Control" localSheetId="37" hidden="1">{"'CEA'!$A$4:$D$16"}</definedName>
    <definedName name="HTML_Control" localSheetId="40" hidden="1">{"'CEA'!$A$4:$D$16"}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_INT_CGCE_00e01">'[3]61q_Ind_4_05_04_ZEu_I'!$A$1:$AC$297</definedName>
    <definedName name="I_ZEu_Cgce_03" localSheetId="0">#REF!</definedName>
    <definedName name="I_ZEu_Cgce_03" localSheetId="1">#REF!</definedName>
    <definedName name="I_ZEu_Cgce_03" localSheetId="5">#REF!</definedName>
    <definedName name="I_ZEu_Cgce_03" localSheetId="6">#REF!</definedName>
    <definedName name="I_ZEu_Cgce_03" localSheetId="35">#REF!</definedName>
    <definedName name="I_ZEu_Cgce_03" localSheetId="36">#REF!</definedName>
    <definedName name="I_ZEu_Cgce_03" localSheetId="37">#REF!</definedName>
    <definedName name="I_ZEu_Cgce_03">#REF!</definedName>
    <definedName name="I_ZEu_Cgce_04" localSheetId="0">#REF!</definedName>
    <definedName name="I_ZEu_Cgce_04" localSheetId="1">#REF!</definedName>
    <definedName name="I_ZEu_Cgce_04" localSheetId="5">#REF!</definedName>
    <definedName name="I_ZEu_Cgce_04" localSheetId="6">#REF!</definedName>
    <definedName name="I_ZEu_Cgce_04" localSheetId="35">#REF!</definedName>
    <definedName name="I_ZEu_Cgce_04" localSheetId="36">#REF!</definedName>
    <definedName name="I_ZEu_Cgce_04" localSheetId="37">#REF!</definedName>
    <definedName name="I_ZEu_Cgce_04">#REF!</definedName>
    <definedName name="IES_2006_09_02_2009" localSheetId="35">#REF!</definedName>
    <definedName name="IES_2006_09_02_2009" localSheetId="36">#REF!</definedName>
    <definedName name="IES_2006_09_02_2009" localSheetId="37">#REF!</definedName>
    <definedName name="IES_2006_09_02_2009">#REF!</definedName>
    <definedName name="II.4.4" localSheetId="0">'[7]II.04.04'!#REF!</definedName>
    <definedName name="II.4.4" localSheetId="1">'[8]II.04.04'!#REF!</definedName>
    <definedName name="II.4.4" localSheetId="5">'[8]II.04.04'!#REF!</definedName>
    <definedName name="II.4.4" localSheetId="6">'[8]II.04.04'!#REF!</definedName>
    <definedName name="II.4.4" localSheetId="35">'[9]II.04.04'!#REF!</definedName>
    <definedName name="II.4.4" localSheetId="36">'[9]II.04.04'!#REF!</definedName>
    <definedName name="II.4.4" localSheetId="37">'[9]II.04.04'!#REF!</definedName>
    <definedName name="II.4.4">'[10]II.04.04'!#REF!</definedName>
    <definedName name="ine_liquid06_50maiores" localSheetId="35">#REF!</definedName>
    <definedName name="ine_liquid06_50maiores" localSheetId="36">#REF!</definedName>
    <definedName name="ine_liquid06_50maiores" localSheetId="37">#REF!</definedName>
    <definedName name="ine_liquid06_50maiores">#REF!</definedName>
    <definedName name="ine_liquid07_50Maiores" localSheetId="35">#REF!</definedName>
    <definedName name="ine_liquid07_50Maiores" localSheetId="36">#REF!</definedName>
    <definedName name="ine_liquid07_50Maiores" localSheetId="37">#REF!</definedName>
    <definedName name="ine_liquid07_50Maiores">#REF!</definedName>
    <definedName name="INTRA_CAE_2007" localSheetId="35">#REF!</definedName>
    <definedName name="INTRA_CAE_2007" localSheetId="36">#REF!</definedName>
    <definedName name="INTRA_CAE_2007" localSheetId="37">#REF!</definedName>
    <definedName name="INTRA_CAE_2007">#REF!</definedName>
    <definedName name="IR_PARA" localSheetId="1">#REF!</definedName>
    <definedName name="IR_PARA" localSheetId="5">#REF!</definedName>
    <definedName name="IR_PARA" localSheetId="6">#REF!</definedName>
    <definedName name="IR_PARA" localSheetId="14">#REF!</definedName>
    <definedName name="IR_PARA" localSheetId="15">#REF!</definedName>
    <definedName name="IR_PARA" localSheetId="16">#REF!</definedName>
    <definedName name="IR_PARA">#REF!</definedName>
    <definedName name="j">#N/A</definedName>
    <definedName name="JULHO" localSheetId="0">#REF!</definedName>
    <definedName name="JULHO" localSheetId="1">#REF!</definedName>
    <definedName name="JULHO" localSheetId="5">#REF!</definedName>
    <definedName name="JULHO" localSheetId="6">#REF!</definedName>
    <definedName name="JULHO" localSheetId="35">#REF!</definedName>
    <definedName name="JULHO" localSheetId="36">#REF!</definedName>
    <definedName name="JULHO" localSheetId="37">#REF!</definedName>
    <definedName name="JULHO">#REF!</definedName>
    <definedName name="jyetefvfdhgjhj" localSheetId="46" hidden="1">#REF!</definedName>
    <definedName name="jyetefvfdhgjhj" localSheetId="47" hidden="1">#REF!</definedName>
    <definedName name="jyetefvfdhgjhj" localSheetId="48" hidden="1">#REF!</definedName>
    <definedName name="jyetefvfdhgjhj" localSheetId="49" hidden="1">#REF!</definedName>
    <definedName name="jyetefvfdhgjhj" hidden="1">#REF!</definedName>
    <definedName name="l">#REF!</definedName>
    <definedName name="libellé">#REF!</definedName>
    <definedName name="LIXO">#REF!</definedName>
    <definedName name="LIXO10">#REF!</definedName>
    <definedName name="LIXO2">#REF!</definedName>
    <definedName name="lixo222">#REF!</definedName>
    <definedName name="LIxo4">#REF!</definedName>
    <definedName name="LIXO5">#REF!</definedName>
    <definedName name="LIXO7">#REF!</definedName>
    <definedName name="lixo77">#REF!</definedName>
    <definedName name="LIXO9">#REF!</definedName>
    <definedName name="lixxx">#REF!</definedName>
    <definedName name="marco_1digito">#REF!</definedName>
    <definedName name="nnnn">[11]analiseNAOTratadasGrupo7!$A$1:$I$8</definedName>
    <definedName name="novo" localSheetId="0">#REF!</definedName>
    <definedName name="novo" localSheetId="1">#REF!</definedName>
    <definedName name="novo" localSheetId="2">#REF!</definedName>
    <definedName name="novo">#REF!</definedName>
    <definedName name="NUTS98" localSheetId="0">#REF!</definedName>
    <definedName name="NUTS98" localSheetId="1">#REF!</definedName>
    <definedName name="NUTS98" localSheetId="5">#REF!</definedName>
    <definedName name="NUTS98" localSheetId="6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0">' Índice'!$A$1:$A$59</definedName>
    <definedName name="_xlnm.Print_Area" localSheetId="1">'4.1'!$A$1:$E$64</definedName>
    <definedName name="_xlnm.Print_Area" localSheetId="2">'4.2'!$A$1:$F$13</definedName>
    <definedName name="_xlnm.Print_Area" localSheetId="3">'4.3'!$A$1:$G$10</definedName>
    <definedName name="_xlnm.Print_Area" localSheetId="4">'4.4'!$A$1:$G$35</definedName>
    <definedName name="_xlnm.Print_Area" localSheetId="5">'4.5'!#REF!</definedName>
    <definedName name="_xlnm.Print_Area" localSheetId="6">'4.6'!$A$1:$Q$7</definedName>
    <definedName name="_xlnm.Print_Area" localSheetId="7">'5.1'!$A$1:$K$52</definedName>
    <definedName name="_xlnm.Print_Area" localSheetId="8">'5.2'!$A$1:$K$129</definedName>
    <definedName name="_xlnm.Print_Area" localSheetId="9">'6.1'!$A$1:$G$58</definedName>
    <definedName name="_xlnm.Print_Area" localSheetId="11">'6.3'!$A$1:$K$10</definedName>
    <definedName name="_xlnm.Print_Area" localSheetId="12">'6.4'!$A$1:$G$18</definedName>
    <definedName name="_xlnm.Print_Area" localSheetId="13">'6.5'!$A$1:$K$17</definedName>
    <definedName name="_xlnm.Print_Area" localSheetId="14">'6.6'!$A$1:$E$39</definedName>
    <definedName name="_xlnm.Print_Area" localSheetId="15">'6.7'!$A$1:$K$42</definedName>
    <definedName name="_xlnm.Print_Area" localSheetId="16">'6.8'!$A$1:$E$38</definedName>
    <definedName name="_xlnm.Print_Area" localSheetId="17">'6.9'!$A$1:$F$16</definedName>
    <definedName name="_xlnm.Print_Area" localSheetId="35">'7.18'!$A$1:$M$23</definedName>
    <definedName name="_xlnm.Print_Area" localSheetId="36">'7.19'!$A$1:$M$23</definedName>
    <definedName name="_xlnm.Print_Area" localSheetId="37">'7.20'!$A$1:$M$21</definedName>
    <definedName name="_xlnm.Print_Area">#REF!</definedName>
    <definedName name="Print_Area_MI" localSheetId="1">#REF!</definedName>
    <definedName name="Print_Area_MI" localSheetId="5">#REF!</definedName>
    <definedName name="Print_Area_MI" localSheetId="6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>#REF!</definedName>
    <definedName name="PRODUCTION__ACCOUNT">#REF!</definedName>
    <definedName name="publiQ1" localSheetId="1">#REF!</definedName>
    <definedName name="publiQ1" localSheetId="5">#REF!</definedName>
    <definedName name="publiQ1" localSheetId="6">#REF!</definedName>
    <definedName name="publiQ1">#REF!</definedName>
    <definedName name="publiQ10" localSheetId="1">#REF!</definedName>
    <definedName name="publiQ10" localSheetId="5">#REF!</definedName>
    <definedName name="publiQ10" localSheetId="6">#REF!</definedName>
    <definedName name="publiQ10">#REF!</definedName>
    <definedName name="publiQ2" localSheetId="1">#REF!</definedName>
    <definedName name="publiQ2" localSheetId="5">#REF!</definedName>
    <definedName name="publiQ2" localSheetId="6">#REF!</definedName>
    <definedName name="publiQ2">#REF!</definedName>
    <definedName name="publiQ3" localSheetId="1">#REF!</definedName>
    <definedName name="publiQ3" localSheetId="5">#REF!</definedName>
    <definedName name="publiQ3" localSheetId="6">#REF!</definedName>
    <definedName name="publiQ3">#REF!</definedName>
    <definedName name="publiQ4" localSheetId="1">#REF!</definedName>
    <definedName name="publiQ4" localSheetId="5">#REF!</definedName>
    <definedName name="publiQ4" localSheetId="6">#REF!</definedName>
    <definedName name="publiQ4">#REF!</definedName>
    <definedName name="publiQ5" localSheetId="1">#REF!</definedName>
    <definedName name="publiQ5" localSheetId="5">#REF!</definedName>
    <definedName name="publiQ5" localSheetId="6">#REF!</definedName>
    <definedName name="publiQ5">#REF!</definedName>
    <definedName name="publiQ6" localSheetId="1">#REF!</definedName>
    <definedName name="publiQ6" localSheetId="5">#REF!</definedName>
    <definedName name="publiQ6" localSheetId="6">#REF!</definedName>
    <definedName name="publiQ6">#REF!</definedName>
    <definedName name="publiQ7" localSheetId="1">#REF!</definedName>
    <definedName name="publiQ7" localSheetId="5">#REF!</definedName>
    <definedName name="publiQ7" localSheetId="6">#REF!</definedName>
    <definedName name="publiQ7">#REF!</definedName>
    <definedName name="publiQ8" localSheetId="1">#REF!</definedName>
    <definedName name="publiQ8" localSheetId="5">#REF!</definedName>
    <definedName name="publiQ8" localSheetId="6">#REF!</definedName>
    <definedName name="publiQ8">#REF!</definedName>
    <definedName name="publiQ9" localSheetId="1">#REF!</definedName>
    <definedName name="publiQ9" localSheetId="5">#REF!</definedName>
    <definedName name="publiQ9" localSheetId="6">#REF!</definedName>
    <definedName name="publiQ9">#REF!</definedName>
    <definedName name="Q_20">'[5]MSCI 0202 - Respostas na BDL (L'!#REF!</definedName>
    <definedName name="Q_30">'[5]MSCI 0202 - Respostas na BDL (L'!$AC$18</definedName>
    <definedName name="Q_31">'[5]MSCI 0202 - Respostas na BDL (L'!$AD$18</definedName>
    <definedName name="Q_32">'[5]MSCI 0202 - Respostas na BDL (L'!$AE$18</definedName>
    <definedName name="q_CGCE_2006_escolher_fluxo" localSheetId="35">#REF!</definedName>
    <definedName name="q_CGCE_2006_escolher_fluxo" localSheetId="36">#REF!</definedName>
    <definedName name="q_CGCE_2006_escolher_fluxo" localSheetId="37">#REF!</definedName>
    <definedName name="q_CGCE_2006_escolher_fluxo">#REF!</definedName>
    <definedName name="q_CGCE_2006_escolher_fluxo2" localSheetId="35">#REF!</definedName>
    <definedName name="q_CGCE_2006_escolher_fluxo2" localSheetId="36">#REF!</definedName>
    <definedName name="q_CGCE_2006_escolher_fluxo2" localSheetId="37">#REF!</definedName>
    <definedName name="q_CGCE_2006_escolher_fluxo2">#REF!</definedName>
    <definedName name="q_NC_2006_F1" localSheetId="35">#REF!</definedName>
    <definedName name="q_NC_2006_F1" localSheetId="36">#REF!</definedName>
    <definedName name="q_NC_2006_F1" localSheetId="37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DRANUARIO_I22" localSheetId="1">#REF!</definedName>
    <definedName name="QDRANUARIO_I22" localSheetId="5">#REF!</definedName>
    <definedName name="QDRANUARIO_I22" localSheetId="6">#REF!</definedName>
    <definedName name="QDRANUARIO_I22">#REF!</definedName>
    <definedName name="QDRANUARIO_I23" localSheetId="1">#REF!</definedName>
    <definedName name="QDRANUARIO_I23" localSheetId="5">#REF!</definedName>
    <definedName name="QDRANUARIO_I23" localSheetId="6">#REF!</definedName>
    <definedName name="QDRANUARIO_I23">#REF!</definedName>
    <definedName name="QP_QC_1999" localSheetId="1">#REF!</definedName>
    <definedName name="QP_QC_1999" localSheetId="5">#REF!</definedName>
    <definedName name="QP_QC_1999" localSheetId="6">#REF!</definedName>
    <definedName name="QP_QC_1999">#REF!</definedName>
    <definedName name="qqq">'[5]MSCI 0202 - Respostas na BDL (L'!#REF!</definedName>
    <definedName name="qqqqq">'[5]MSCI 0202 - Respostas na BDL (L'!#REF!</definedName>
    <definedName name="QQQQQQQQ" localSheetId="35">#REF!</definedName>
    <definedName name="QQQQQQQQ" localSheetId="36">#REF!</definedName>
    <definedName name="QQQQQQQQ" localSheetId="37">#REF!</definedName>
    <definedName name="QQQQQQQQ">#REF!</definedName>
    <definedName name="qqqqqqqqq" localSheetId="35">#REF!</definedName>
    <definedName name="qqqqqqqqq" localSheetId="36">#REF!</definedName>
    <definedName name="qqqqqqqqq" localSheetId="37">#REF!</definedName>
    <definedName name="qqqqqqqqq">#REF!</definedName>
    <definedName name="qqqqqqqqqq" localSheetId="35">#REF!</definedName>
    <definedName name="qqqqqqqqqq" localSheetId="36">#REF!</definedName>
    <definedName name="qqqqqqqqqq" localSheetId="37">#REF!</definedName>
    <definedName name="qqqqqqqqqq">#REF!</definedName>
    <definedName name="qqqqqqqqqqqq">#REF!</definedName>
    <definedName name="qqqqqqqqqqqqqqqqqqqqq">#REF!</definedName>
    <definedName name="QUADRO0321" localSheetId="1">#REF!</definedName>
    <definedName name="QUADRO0321" localSheetId="5">#REF!</definedName>
    <definedName name="QUADRO0321" localSheetId="6">#REF!</definedName>
    <definedName name="QUADRO0321">#REF!</definedName>
    <definedName name="QUADRO0322" localSheetId="1">#REF!</definedName>
    <definedName name="QUADRO0322" localSheetId="5">#REF!</definedName>
    <definedName name="QUADRO0322" localSheetId="6">#REF!</definedName>
    <definedName name="QUADRO0322">#REF!</definedName>
    <definedName name="QUADRO0323" localSheetId="1">#REF!</definedName>
    <definedName name="QUADRO0323" localSheetId="5">#REF!</definedName>
    <definedName name="QUADRO0323" localSheetId="6">#REF!</definedName>
    <definedName name="QUADRO0323">#REF!</definedName>
    <definedName name="QUADRO0324" localSheetId="1">#REF!</definedName>
    <definedName name="QUADRO0324" localSheetId="5">#REF!</definedName>
    <definedName name="QUADRO0324" localSheetId="6">#REF!</definedName>
    <definedName name="QUADRO0324">#REF!</definedName>
    <definedName name="Sheet4">#REF!</definedName>
    <definedName name="Sheet5">#REF!</definedName>
    <definedName name="Sheet6">#REF!</definedName>
    <definedName name="Sheet7">#REF!</definedName>
    <definedName name="SPSS" localSheetId="1">#REF!</definedName>
    <definedName name="SPSS" localSheetId="5">#REF!</definedName>
    <definedName name="SPSS" localSheetId="6">#REF!</definedName>
    <definedName name="SPSS">#REF!</definedName>
    <definedName name="sss">'[5]MSCI 0202 - Respostas na BDL (L'!#REF!</definedName>
    <definedName name="sssss">'[5]MSCI 0202 - Respostas na BDL (L'!#REF!</definedName>
    <definedName name="T_MAILIVA2001" localSheetId="35">#REF!</definedName>
    <definedName name="T_MAILIVA2001" localSheetId="36">#REF!</definedName>
    <definedName name="T_MAILIVA2001" localSheetId="37">#REF!</definedName>
    <definedName name="T_MAILIVA2001">#REF!</definedName>
    <definedName name="TABQ1" localSheetId="1">#REF!</definedName>
    <definedName name="TABQ1" localSheetId="5">#REF!</definedName>
    <definedName name="TABQ1" localSheetId="6">#REF!</definedName>
    <definedName name="TABQ1" localSheetId="35">#REF!</definedName>
    <definedName name="TABQ1" localSheetId="36">#REF!</definedName>
    <definedName name="TABQ1" localSheetId="37">#REF!</definedName>
    <definedName name="TABQ1">#REF!</definedName>
    <definedName name="TABQ2" localSheetId="1">#REF!</definedName>
    <definedName name="TABQ2" localSheetId="5">#REF!</definedName>
    <definedName name="TABQ2" localSheetId="6">#REF!</definedName>
    <definedName name="TABQ2" localSheetId="35">#REF!</definedName>
    <definedName name="TABQ2" localSheetId="36">#REF!</definedName>
    <definedName name="TABQ2" localSheetId="37">#REF!</definedName>
    <definedName name="TABQ2">#REF!</definedName>
    <definedName name="TABQ3" localSheetId="1">#REF!</definedName>
    <definedName name="TABQ3" localSheetId="5">#REF!</definedName>
    <definedName name="TABQ3" localSheetId="6">#REF!</definedName>
    <definedName name="TABQ3">#REF!</definedName>
    <definedName name="TABQ4" localSheetId="1">#REF!</definedName>
    <definedName name="TABQ4" localSheetId="5">#REF!</definedName>
    <definedName name="TABQ4" localSheetId="6">#REF!</definedName>
    <definedName name="TABQ4">#REF!</definedName>
    <definedName name="TABQ5" localSheetId="1">#REF!</definedName>
    <definedName name="TABQ5" localSheetId="5">#REF!</definedName>
    <definedName name="TABQ5" localSheetId="6">#REF!</definedName>
    <definedName name="TABQ5">#REF!</definedName>
    <definedName name="TABQ6" localSheetId="1">#REF!</definedName>
    <definedName name="TABQ6" localSheetId="5">#REF!</definedName>
    <definedName name="TABQ6" localSheetId="6">#REF!</definedName>
    <definedName name="TABQ6">#REF!</definedName>
    <definedName name="TABQ7" localSheetId="1">#REF!</definedName>
    <definedName name="TABQ7" localSheetId="5">#REF!</definedName>
    <definedName name="TABQ7" localSheetId="6">#REF!</definedName>
    <definedName name="TABQ7">#REF!</definedName>
    <definedName name="TABQ8" localSheetId="1">#REF!</definedName>
    <definedName name="TABQ8" localSheetId="5">#REF!</definedName>
    <definedName name="TABQ8" localSheetId="6">#REF!</definedName>
    <definedName name="TABQ8">#REF!</definedName>
    <definedName name="thtr" localSheetId="46" hidden="1">#REF!</definedName>
    <definedName name="thtr" localSheetId="47" hidden="1">#REF!</definedName>
    <definedName name="thtr" localSheetId="48" hidden="1">#REF!</definedName>
    <definedName name="thtr" localSheetId="49" hidden="1">#REF!</definedName>
    <definedName name="thtr" hidden="1">#REF!</definedName>
    <definedName name="Titulo" localSheetId="1">#REF!</definedName>
    <definedName name="Titulo" localSheetId="5">#REF!</definedName>
    <definedName name="Titulo" localSheetId="6">#REF!</definedName>
    <definedName name="Titulo">#REF!</definedName>
    <definedName name="Todo" localSheetId="1">#REF!</definedName>
    <definedName name="Todo" localSheetId="5">#REF!</definedName>
    <definedName name="Todo" localSheetId="6">#REF!</definedName>
    <definedName name="Todo">#REF!</definedName>
    <definedName name="TransferQ1" localSheetId="1">#REF!</definedName>
    <definedName name="TransferQ1" localSheetId="5">#REF!</definedName>
    <definedName name="TransferQ1" localSheetId="6">#REF!</definedName>
    <definedName name="TransferQ1">#REF!</definedName>
    <definedName name="TransferQ2" localSheetId="1">#REF!</definedName>
    <definedName name="TransferQ2" localSheetId="5">#REF!</definedName>
    <definedName name="TransferQ2" localSheetId="6">#REF!</definedName>
    <definedName name="TransferQ2">#REF!</definedName>
    <definedName name="TransferQ3">[4]analiseNAOTratadasGrupo7!$A$1:$I$42</definedName>
    <definedName name="TransferQ4" localSheetId="0">#REF!</definedName>
    <definedName name="TransferQ4" localSheetId="1">#REF!</definedName>
    <definedName name="TransferQ4" localSheetId="5">#REF!</definedName>
    <definedName name="TransferQ4" localSheetId="6">#REF!</definedName>
    <definedName name="TransferQ4" localSheetId="35">#REF!</definedName>
    <definedName name="TransferQ4" localSheetId="36">#REF!</definedName>
    <definedName name="TransferQ4" localSheetId="37">#REF!</definedName>
    <definedName name="TransferQ4">#REF!</definedName>
    <definedName name="TransferQ5" localSheetId="0">#REF!</definedName>
    <definedName name="TransferQ5" localSheetId="1">#REF!</definedName>
    <definedName name="TransferQ5" localSheetId="5">#REF!</definedName>
    <definedName name="TransferQ5" localSheetId="6">#REF!</definedName>
    <definedName name="TransferQ5" localSheetId="35">#REF!</definedName>
    <definedName name="TransferQ5" localSheetId="36">#REF!</definedName>
    <definedName name="TransferQ5" localSheetId="37">#REF!</definedName>
    <definedName name="TransferQ5">#REF!</definedName>
    <definedName name="TransferQ6" localSheetId="0">#REF!</definedName>
    <definedName name="TransferQ6" localSheetId="1">#REF!</definedName>
    <definedName name="TransferQ6" localSheetId="5">#REF!</definedName>
    <definedName name="TransferQ6" localSheetId="6">#REF!</definedName>
    <definedName name="TransferQ6" localSheetId="35">#REF!</definedName>
    <definedName name="TransferQ6" localSheetId="36">#REF!</definedName>
    <definedName name="TransferQ6" localSheetId="37">#REF!</definedName>
    <definedName name="TransferQ6">#REF!</definedName>
    <definedName name="TransferQ7" localSheetId="1">#REF!</definedName>
    <definedName name="TransferQ7" localSheetId="5">#REF!</definedName>
    <definedName name="TransferQ7" localSheetId="6">#REF!</definedName>
    <definedName name="TransferQ7">#REF!</definedName>
    <definedName name="UnitFactor">[12]Cover!$Q$116</definedName>
    <definedName name="vvv" localSheetId="35">'[5]MSCI 0202 - Respostas na BDL (L'!#REF!</definedName>
    <definedName name="vvv" localSheetId="36">'[5]MSCI 0202 - Respostas na BDL (L'!#REF!</definedName>
    <definedName name="vvv" localSheetId="37">'[5]MSCI 0202 - Respostas na BDL (L'!#REF!</definedName>
    <definedName name="vvv">'[5]MSCI 0202 - Respostas na BDL (L'!#REF!</definedName>
    <definedName name="WWWWWWWWWW" localSheetId="35">#REF!</definedName>
    <definedName name="WWWWWWWWWW" localSheetId="36">#REF!</definedName>
    <definedName name="WWWWWWWWWW" localSheetId="37">#REF!</definedName>
    <definedName name="WWWWWWWWWW">#REF!</definedName>
    <definedName name="wwwwwwwwwww">'[13]Dpi 2004-06'!$A$15:$F$26742</definedName>
    <definedName name="x" localSheetId="7" hidden="1">#REF!</definedName>
    <definedName name="x" localSheetId="8" hidden="1">#REF!</definedName>
    <definedName name="x" localSheetId="40" hidden="1">#REF!</definedName>
    <definedName name="x" localSheetId="43" hidden="1">#REF!</definedName>
    <definedName name="x" localSheetId="44" hidden="1">#REF!</definedName>
    <definedName name="x" localSheetId="45" hidden="1">#REF!</definedName>
    <definedName name="x" localSheetId="46" hidden="1">#REF!</definedName>
    <definedName name="x" localSheetId="47" hidden="1">#REF!</definedName>
    <definedName name="x" localSheetId="48" hidden="1">#REF!</definedName>
    <definedName name="x" localSheetId="49" hidden="1">#REF!</definedName>
    <definedName name="x" hidden="1">#REF!</definedName>
    <definedName name="y" localSheetId="0">#REF!</definedName>
    <definedName name="y" localSheetId="1">#REF!</definedName>
    <definedName name="y" localSheetId="5">#REF!</definedName>
    <definedName name="y" localSheetId="6">#REF!</definedName>
    <definedName name="y">#REF!</definedName>
    <definedName name="Z_BB9EDF3A_8A74_4586_8CAA_45451EB05B5A_.wvu.PrintArea" localSheetId="13" hidden="1">'6.5'!$A$1:$G$17</definedName>
    <definedName name="Z_BB9EDF3A_8A74_4586_8CAA_45451EB05B5A_.wvu.PrintArea" localSheetId="14" hidden="1">'6.6'!#REF!</definedName>
    <definedName name="Z_BB9EDF3A_8A74_4586_8CAA_45451EB05B5A_.wvu.PrintArea" localSheetId="15" hidden="1">'6.7'!$A$1:$G$50</definedName>
    <definedName name="Z_BB9EDF3A_8A74_4586_8CAA_45451EB05B5A_.wvu.PrintArea" localSheetId="16" hidden="1">'6.8'!$A$1:$C$15</definedName>
    <definedName name="zz" localSheetId="0">#REF!</definedName>
    <definedName name="zz" localSheetId="1">#REF!</definedName>
    <definedName name="zz" localSheetId="5">#REF!</definedName>
    <definedName name="zz" localSheetId="6">#REF!</definedName>
    <definedName name="zz">#REF!</definedName>
    <definedName name="zzz" localSheetId="0">'[14]q-61_Ind_4_0201_ZEu_E'!$A$2:$AB$119</definedName>
    <definedName name="zzz">'[15]q-61_Ind_4_0201_ZEu_E'!$A$2:$AB$119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41" l="1"/>
  <c r="D11" i="141"/>
  <c r="E11" i="141"/>
  <c r="F11" i="141"/>
  <c r="G11" i="141"/>
  <c r="H11" i="141"/>
  <c r="I11" i="141"/>
  <c r="J11" i="141"/>
  <c r="C16" i="141"/>
  <c r="D16" i="141"/>
  <c r="F16" i="141"/>
  <c r="H16" i="141"/>
  <c r="J16" i="141"/>
  <c r="C21" i="141"/>
  <c r="D21" i="141"/>
  <c r="E21" i="141"/>
  <c r="F21" i="141"/>
  <c r="G21" i="141"/>
  <c r="H21" i="141"/>
  <c r="I21" i="141"/>
  <c r="C25" i="141"/>
  <c r="D25" i="141"/>
  <c r="E25" i="141"/>
  <c r="F25" i="141"/>
  <c r="G25" i="141"/>
  <c r="H25" i="141"/>
  <c r="I25" i="141"/>
  <c r="J25" i="141"/>
  <c r="C30" i="141"/>
  <c r="D30" i="141"/>
  <c r="E30" i="141"/>
  <c r="F30" i="141"/>
  <c r="G30" i="141"/>
  <c r="H30" i="141"/>
  <c r="I30" i="141"/>
  <c r="J30" i="141"/>
  <c r="C34" i="141"/>
  <c r="D34" i="141"/>
  <c r="E34" i="141"/>
  <c r="F34" i="141"/>
  <c r="G34" i="141"/>
  <c r="H34" i="141"/>
  <c r="I34" i="141"/>
  <c r="J34" i="141"/>
  <c r="C44" i="141"/>
  <c r="D44" i="141"/>
  <c r="E44" i="141"/>
  <c r="F44" i="141"/>
  <c r="G44" i="141"/>
  <c r="H44" i="141"/>
  <c r="I44" i="141"/>
  <c r="J44" i="141"/>
  <c r="C49" i="141"/>
  <c r="D49" i="141"/>
  <c r="E49" i="141"/>
  <c r="F49" i="141"/>
  <c r="G49" i="141"/>
  <c r="H49" i="141"/>
  <c r="I49" i="141"/>
  <c r="C53" i="141"/>
  <c r="D53" i="141"/>
  <c r="E53" i="141"/>
  <c r="F53" i="141"/>
  <c r="G53" i="141"/>
  <c r="H53" i="141"/>
  <c r="I53" i="141"/>
  <c r="J53" i="141"/>
  <c r="C62" i="141"/>
  <c r="D62" i="141"/>
  <c r="E62" i="141"/>
  <c r="F62" i="141"/>
  <c r="G62" i="141"/>
  <c r="H62" i="141"/>
  <c r="I62" i="141"/>
  <c r="J62" i="141"/>
  <c r="C67" i="141"/>
  <c r="D67" i="141"/>
  <c r="E67" i="141"/>
  <c r="F67" i="141"/>
  <c r="G67" i="141"/>
  <c r="H67" i="141"/>
  <c r="I67" i="141"/>
  <c r="J67" i="141"/>
  <c r="C71" i="141"/>
  <c r="D71" i="141"/>
  <c r="E71" i="141"/>
  <c r="F71" i="141"/>
  <c r="G71" i="141"/>
  <c r="H71" i="141"/>
  <c r="I71" i="141"/>
  <c r="C76" i="141"/>
  <c r="D76" i="141"/>
  <c r="E76" i="141"/>
  <c r="F76" i="141"/>
  <c r="G76" i="141"/>
  <c r="H76" i="141"/>
  <c r="I76" i="141"/>
  <c r="J76" i="141"/>
  <c r="C81" i="141"/>
  <c r="D81" i="141"/>
  <c r="E81" i="141"/>
  <c r="F81" i="141"/>
  <c r="G81" i="141"/>
  <c r="H81" i="141"/>
  <c r="I81" i="141"/>
  <c r="C86" i="141"/>
  <c r="D86" i="141"/>
  <c r="E86" i="141"/>
  <c r="F86" i="141"/>
  <c r="G86" i="141"/>
  <c r="H86" i="141"/>
  <c r="I86" i="141"/>
  <c r="J86" i="141"/>
  <c r="C90" i="141"/>
  <c r="E90" i="141"/>
  <c r="F90" i="141"/>
  <c r="G90" i="141"/>
  <c r="C94" i="141"/>
  <c r="D94" i="141"/>
  <c r="E94" i="141"/>
  <c r="F94" i="141"/>
  <c r="G94" i="141"/>
  <c r="H94" i="141"/>
  <c r="J94" i="141"/>
  <c r="C104" i="141"/>
  <c r="D104" i="141"/>
  <c r="E104" i="141"/>
  <c r="F104" i="141"/>
  <c r="G104" i="141"/>
  <c r="H104" i="141"/>
  <c r="I104" i="141"/>
  <c r="J104" i="141"/>
  <c r="C10" i="139"/>
  <c r="C15" i="139"/>
  <c r="C20" i="139"/>
  <c r="C24" i="139"/>
  <c r="C29" i="139"/>
  <c r="C33" i="139"/>
  <c r="C42" i="139"/>
  <c r="C47" i="139"/>
  <c r="C51" i="139"/>
  <c r="C60" i="139"/>
  <c r="C65" i="139"/>
  <c r="C70" i="139"/>
  <c r="L70" i="139"/>
  <c r="C75" i="139"/>
  <c r="C80" i="139"/>
  <c r="C85" i="139"/>
  <c r="C89" i="139"/>
  <c r="C93" i="139"/>
  <c r="C103" i="139"/>
  <c r="C11" i="135"/>
  <c r="C17" i="135"/>
  <c r="C23" i="135"/>
  <c r="C35" i="135"/>
  <c r="C45" i="135"/>
  <c r="C51" i="135"/>
  <c r="C61" i="135"/>
  <c r="C67" i="135"/>
  <c r="C73" i="135"/>
  <c r="C79" i="135"/>
  <c r="C85" i="135"/>
  <c r="C97" i="135"/>
  <c r="C11" i="132"/>
  <c r="C12" i="132"/>
  <c r="C22" i="132"/>
  <c r="C23" i="132"/>
  <c r="C33" i="132"/>
  <c r="C34" i="132"/>
  <c r="C47" i="132"/>
  <c r="M5" i="128"/>
  <c r="M6" i="128"/>
  <c r="M7" i="128"/>
  <c r="M8" i="128"/>
  <c r="M9" i="128"/>
  <c r="M10" i="128"/>
  <c r="M11" i="128"/>
  <c r="M12" i="128"/>
  <c r="M13" i="128"/>
  <c r="M14" i="128"/>
  <c r="M15" i="128"/>
  <c r="M16" i="128"/>
  <c r="M17" i="128"/>
  <c r="M18" i="128"/>
  <c r="D33" i="127"/>
  <c r="E33" i="127"/>
  <c r="F33" i="127"/>
  <c r="G33" i="127"/>
  <c r="H33" i="127"/>
  <c r="I33" i="127"/>
  <c r="K33" i="127"/>
  <c r="L33" i="127"/>
  <c r="M33" i="127"/>
  <c r="N33" i="127"/>
  <c r="C34" i="127"/>
  <c r="C33" i="127" s="1"/>
  <c r="J34" i="127"/>
  <c r="C35" i="127"/>
  <c r="B35" i="127" s="1"/>
  <c r="J35" i="127"/>
  <c r="J33" i="127" s="1"/>
  <c r="C36" i="127"/>
  <c r="B36" i="127" s="1"/>
  <c r="J36" i="127"/>
  <c r="C37" i="127"/>
  <c r="B37" i="127" s="1"/>
  <c r="J37" i="127"/>
  <c r="C38" i="127"/>
  <c r="B38" i="127" s="1"/>
  <c r="J38" i="127"/>
  <c r="C39" i="127"/>
  <c r="B39" i="127" s="1"/>
  <c r="J39" i="127"/>
  <c r="D41" i="127"/>
  <c r="E41" i="127"/>
  <c r="F41" i="127"/>
  <c r="G41" i="127"/>
  <c r="H41" i="127"/>
  <c r="I41" i="127"/>
  <c r="K41" i="127"/>
  <c r="L41" i="127"/>
  <c r="M41" i="127"/>
  <c r="N41" i="127"/>
  <c r="B42" i="127"/>
  <c r="C42" i="127"/>
  <c r="J42" i="127"/>
  <c r="J41" i="127" s="1"/>
  <c r="C43" i="127"/>
  <c r="B43" i="127" s="1"/>
  <c r="J43" i="127"/>
  <c r="B44" i="127"/>
  <c r="C44" i="127"/>
  <c r="J44" i="127"/>
  <c r="C45" i="127"/>
  <c r="B45" i="127" s="1"/>
  <c r="J45" i="127"/>
  <c r="B46" i="127"/>
  <c r="C46" i="127"/>
  <c r="J46" i="127"/>
  <c r="C47" i="127"/>
  <c r="B47" i="127" s="1"/>
  <c r="J47" i="127"/>
  <c r="F32" i="126"/>
  <c r="G32" i="126"/>
  <c r="I32" i="126"/>
  <c r="J32" i="126"/>
  <c r="K32" i="126"/>
  <c r="L32" i="126"/>
  <c r="M32" i="126"/>
  <c r="B33" i="126"/>
  <c r="B32" i="126" s="1"/>
  <c r="C33" i="126"/>
  <c r="C32" i="126" s="1"/>
  <c r="D33" i="126"/>
  <c r="D32" i="126" s="1"/>
  <c r="E33" i="126"/>
  <c r="E32" i="126" s="1"/>
  <c r="H33" i="126"/>
  <c r="H32" i="126" s="1"/>
  <c r="K33" i="126"/>
  <c r="B34" i="126"/>
  <c r="C34" i="126"/>
  <c r="D34" i="126"/>
  <c r="E34" i="126"/>
  <c r="H34" i="126"/>
  <c r="K34" i="126"/>
  <c r="B35" i="126"/>
  <c r="C35" i="126"/>
  <c r="D35" i="126"/>
  <c r="E35" i="126"/>
  <c r="H35" i="126"/>
  <c r="K35" i="126"/>
  <c r="B36" i="126"/>
  <c r="C36" i="126"/>
  <c r="D36" i="126"/>
  <c r="E36" i="126"/>
  <c r="H36" i="126"/>
  <c r="K36" i="126"/>
  <c r="B37" i="126"/>
  <c r="C37" i="126"/>
  <c r="D37" i="126"/>
  <c r="E37" i="126"/>
  <c r="H37" i="126"/>
  <c r="K37" i="126"/>
  <c r="B38" i="126"/>
  <c r="C38" i="126"/>
  <c r="D38" i="126"/>
  <c r="E38" i="126"/>
  <c r="H38" i="126"/>
  <c r="K38" i="126"/>
  <c r="F40" i="126"/>
  <c r="G40" i="126"/>
  <c r="I40" i="126"/>
  <c r="J40" i="126"/>
  <c r="K40" i="126"/>
  <c r="L40" i="126"/>
  <c r="M40" i="126"/>
  <c r="B41" i="126"/>
  <c r="B40" i="126" s="1"/>
  <c r="C41" i="126"/>
  <c r="C40" i="126" s="1"/>
  <c r="D41" i="126"/>
  <c r="D40" i="126" s="1"/>
  <c r="E41" i="126"/>
  <c r="E40" i="126" s="1"/>
  <c r="H41" i="126"/>
  <c r="H40" i="126" s="1"/>
  <c r="K41" i="126"/>
  <c r="B42" i="126"/>
  <c r="C42" i="126"/>
  <c r="D42" i="126"/>
  <c r="E42" i="126"/>
  <c r="H42" i="126"/>
  <c r="K42" i="126"/>
  <c r="B43" i="126"/>
  <c r="C43" i="126"/>
  <c r="D43" i="126"/>
  <c r="E43" i="126"/>
  <c r="H43" i="126"/>
  <c r="K43" i="126"/>
  <c r="B44" i="126"/>
  <c r="C44" i="126"/>
  <c r="D44" i="126"/>
  <c r="E44" i="126"/>
  <c r="H44" i="126"/>
  <c r="K44" i="126"/>
  <c r="B45" i="126"/>
  <c r="C45" i="126"/>
  <c r="D45" i="126"/>
  <c r="E45" i="126"/>
  <c r="H45" i="126"/>
  <c r="K45" i="126"/>
  <c r="B46" i="126"/>
  <c r="C46" i="126"/>
  <c r="D46" i="126"/>
  <c r="E46" i="126"/>
  <c r="H46" i="126"/>
  <c r="K46" i="126"/>
  <c r="E8" i="125"/>
  <c r="F8" i="125"/>
  <c r="G8" i="125"/>
  <c r="H8" i="125"/>
  <c r="I8" i="125"/>
  <c r="J8" i="125"/>
  <c r="K8" i="125"/>
  <c r="L8" i="125"/>
  <c r="M8" i="125"/>
  <c r="B9" i="125"/>
  <c r="C9" i="125"/>
  <c r="D9" i="125"/>
  <c r="B10" i="125"/>
  <c r="C10" i="125"/>
  <c r="D10" i="125"/>
  <c r="B11" i="125"/>
  <c r="C11" i="125"/>
  <c r="D11" i="125"/>
  <c r="E12" i="125"/>
  <c r="F12" i="125"/>
  <c r="G12" i="125"/>
  <c r="H12" i="125"/>
  <c r="B12" i="125" s="1"/>
  <c r="I12" i="125"/>
  <c r="J12" i="125"/>
  <c r="K12" i="125"/>
  <c r="L12" i="125"/>
  <c r="M12" i="125"/>
  <c r="B13" i="125"/>
  <c r="C13" i="125"/>
  <c r="D13" i="125"/>
  <c r="B14" i="125"/>
  <c r="C14" i="125"/>
  <c r="D14" i="125"/>
  <c r="B15" i="125"/>
  <c r="C15" i="125"/>
  <c r="D15" i="125"/>
  <c r="E16" i="125"/>
  <c r="F16" i="125"/>
  <c r="F7" i="125" s="1"/>
  <c r="G16" i="125"/>
  <c r="H16" i="125"/>
  <c r="I16" i="125"/>
  <c r="J16" i="125"/>
  <c r="K16" i="125"/>
  <c r="L16" i="125"/>
  <c r="M16" i="125"/>
  <c r="B17" i="125"/>
  <c r="C17" i="125"/>
  <c r="D17" i="125"/>
  <c r="B18" i="125"/>
  <c r="C18" i="125"/>
  <c r="D18" i="125"/>
  <c r="B19" i="125"/>
  <c r="C19" i="125"/>
  <c r="D19" i="125"/>
  <c r="E8" i="124"/>
  <c r="E7" i="124" s="1"/>
  <c r="F8" i="124"/>
  <c r="G8" i="124"/>
  <c r="H8" i="124"/>
  <c r="I8" i="124"/>
  <c r="I7" i="124" s="1"/>
  <c r="J8" i="124"/>
  <c r="K8" i="124"/>
  <c r="L8" i="124"/>
  <c r="M8" i="124"/>
  <c r="B9" i="124"/>
  <c r="C9" i="124"/>
  <c r="D9" i="124"/>
  <c r="B10" i="124"/>
  <c r="C10" i="124"/>
  <c r="D10" i="124"/>
  <c r="B11" i="124"/>
  <c r="C11" i="124"/>
  <c r="D11" i="124"/>
  <c r="E12" i="124"/>
  <c r="F12" i="124"/>
  <c r="C12" i="124" s="1"/>
  <c r="G12" i="124"/>
  <c r="H12" i="124"/>
  <c r="I12" i="124"/>
  <c r="J12" i="124"/>
  <c r="K12" i="124"/>
  <c r="L12" i="124"/>
  <c r="M12" i="124"/>
  <c r="B13" i="124"/>
  <c r="C13" i="124"/>
  <c r="D13" i="124"/>
  <c r="B14" i="124"/>
  <c r="C14" i="124"/>
  <c r="D14" i="124"/>
  <c r="B15" i="124"/>
  <c r="C15" i="124"/>
  <c r="D15" i="124"/>
  <c r="E16" i="124"/>
  <c r="F16" i="124"/>
  <c r="G16" i="124"/>
  <c r="H16" i="124"/>
  <c r="I16" i="124"/>
  <c r="J16" i="124"/>
  <c r="K16" i="124"/>
  <c r="L16" i="124"/>
  <c r="M16" i="124"/>
  <c r="B17" i="124"/>
  <c r="C17" i="124"/>
  <c r="D17" i="124"/>
  <c r="B18" i="124"/>
  <c r="C18" i="124"/>
  <c r="D18" i="124"/>
  <c r="B19" i="124"/>
  <c r="C19" i="124"/>
  <c r="D19" i="124"/>
  <c r="F7" i="123"/>
  <c r="E8" i="123"/>
  <c r="F8" i="123"/>
  <c r="G8" i="123"/>
  <c r="H8" i="123"/>
  <c r="I8" i="123"/>
  <c r="J8" i="123"/>
  <c r="K8" i="123"/>
  <c r="K7" i="123" s="1"/>
  <c r="L8" i="123"/>
  <c r="M8" i="123"/>
  <c r="B9" i="123"/>
  <c r="C9" i="123"/>
  <c r="D9" i="123"/>
  <c r="B10" i="123"/>
  <c r="C10" i="123"/>
  <c r="D10" i="123"/>
  <c r="B11" i="123"/>
  <c r="C11" i="123"/>
  <c r="D11" i="123"/>
  <c r="E12" i="123"/>
  <c r="F12" i="123"/>
  <c r="G12" i="123"/>
  <c r="H12" i="123"/>
  <c r="B12" i="123" s="1"/>
  <c r="I12" i="123"/>
  <c r="C12" i="123" s="1"/>
  <c r="J12" i="123"/>
  <c r="D12" i="123" s="1"/>
  <c r="K12" i="123"/>
  <c r="L12" i="123"/>
  <c r="M12" i="123"/>
  <c r="B13" i="123"/>
  <c r="C13" i="123"/>
  <c r="D13" i="123"/>
  <c r="B14" i="123"/>
  <c r="C14" i="123"/>
  <c r="D14" i="123"/>
  <c r="B15" i="123"/>
  <c r="C15" i="123"/>
  <c r="D15" i="123"/>
  <c r="E16" i="123"/>
  <c r="F16" i="123"/>
  <c r="G16" i="123"/>
  <c r="H16" i="123"/>
  <c r="I16" i="123"/>
  <c r="J16" i="123"/>
  <c r="K16" i="123"/>
  <c r="L16" i="123"/>
  <c r="M16" i="123"/>
  <c r="B17" i="123"/>
  <c r="C17" i="123"/>
  <c r="D17" i="123"/>
  <c r="B18" i="123"/>
  <c r="C18" i="123"/>
  <c r="D18" i="123"/>
  <c r="B19" i="123"/>
  <c r="C19" i="123"/>
  <c r="D19" i="123"/>
  <c r="H21" i="111"/>
  <c r="B28" i="111"/>
  <c r="C28" i="111"/>
  <c r="D28" i="111"/>
  <c r="E28" i="111"/>
  <c r="F28" i="111"/>
  <c r="G28" i="111"/>
  <c r="H28" i="111"/>
  <c r="B35" i="111"/>
  <c r="C35" i="111"/>
  <c r="D35" i="111"/>
  <c r="E35" i="111"/>
  <c r="F35" i="111"/>
  <c r="G35" i="111"/>
  <c r="H35" i="111"/>
  <c r="F8" i="110"/>
  <c r="B9" i="110"/>
  <c r="B8" i="110" s="1"/>
  <c r="B7" i="110" s="1"/>
  <c r="C9" i="110"/>
  <c r="D9" i="110"/>
  <c r="D8" i="110" s="1"/>
  <c r="E9" i="110"/>
  <c r="E8" i="110" s="1"/>
  <c r="F9" i="110"/>
  <c r="B10" i="110"/>
  <c r="C10" i="110"/>
  <c r="C8" i="110" s="1"/>
  <c r="C7" i="110" s="1"/>
  <c r="D10" i="110"/>
  <c r="E10" i="110"/>
  <c r="F10" i="110"/>
  <c r="B11" i="110"/>
  <c r="C11" i="110"/>
  <c r="D11" i="110"/>
  <c r="E11" i="110"/>
  <c r="F11" i="110"/>
  <c r="B12" i="110"/>
  <c r="F12" i="110"/>
  <c r="B13" i="110"/>
  <c r="C13" i="110"/>
  <c r="B14" i="110"/>
  <c r="C14" i="110"/>
  <c r="D14" i="110"/>
  <c r="D13" i="110" s="1"/>
  <c r="E14" i="110"/>
  <c r="F14" i="110"/>
  <c r="F13" i="110" s="1"/>
  <c r="F7" i="110" s="1"/>
  <c r="B15" i="110"/>
  <c r="C15" i="110"/>
  <c r="D15" i="110"/>
  <c r="E15" i="110"/>
  <c r="E13" i="110" s="1"/>
  <c r="F15" i="110"/>
  <c r="B16" i="110"/>
  <c r="C16" i="110"/>
  <c r="D16" i="110"/>
  <c r="E16" i="110"/>
  <c r="F16" i="110"/>
  <c r="F18" i="110"/>
  <c r="B19" i="110"/>
  <c r="B18" i="110" s="1"/>
  <c r="C19" i="110"/>
  <c r="D19" i="110"/>
  <c r="D18" i="110" s="1"/>
  <c r="E19" i="110"/>
  <c r="E18" i="110" s="1"/>
  <c r="F19" i="110"/>
  <c r="B24" i="110"/>
  <c r="C24" i="110"/>
  <c r="C18" i="110" s="1"/>
  <c r="D24" i="110"/>
  <c r="E24" i="110"/>
  <c r="F24" i="110"/>
  <c r="C29" i="110"/>
  <c r="D29" i="110"/>
  <c r="B30" i="110"/>
  <c r="B29" i="110" s="1"/>
  <c r="C30" i="110"/>
  <c r="D30" i="110"/>
  <c r="E30" i="110"/>
  <c r="E29" i="110" s="1"/>
  <c r="F30" i="110"/>
  <c r="B35" i="110"/>
  <c r="C35" i="110"/>
  <c r="D35" i="110"/>
  <c r="E35" i="110"/>
  <c r="F35" i="110"/>
  <c r="F29" i="110" s="1"/>
  <c r="D40" i="110"/>
  <c r="B41" i="110"/>
  <c r="B40" i="110" s="1"/>
  <c r="F41" i="110"/>
  <c r="F40" i="110" s="1"/>
  <c r="B46" i="110"/>
  <c r="C46" i="110"/>
  <c r="D46" i="110"/>
  <c r="E46" i="110"/>
  <c r="E40" i="110" s="1"/>
  <c r="F46" i="110"/>
  <c r="B51" i="110"/>
  <c r="D51" i="110"/>
  <c r="B52" i="110"/>
  <c r="C52" i="110"/>
  <c r="C51" i="110" s="1"/>
  <c r="D52" i="110"/>
  <c r="E52" i="110"/>
  <c r="E51" i="110" s="1"/>
  <c r="F52" i="110"/>
  <c r="F51" i="110" s="1"/>
  <c r="C56" i="110"/>
  <c r="B57" i="110"/>
  <c r="C57" i="110"/>
  <c r="D57" i="110"/>
  <c r="E57" i="110"/>
  <c r="F57" i="110"/>
  <c r="F8" i="109"/>
  <c r="F7" i="109" s="1"/>
  <c r="B9" i="109"/>
  <c r="B8" i="109" s="1"/>
  <c r="C9" i="109"/>
  <c r="C8" i="109" s="1"/>
  <c r="C7" i="109" s="1"/>
  <c r="D9" i="109"/>
  <c r="D8" i="109" s="1"/>
  <c r="D7" i="109" s="1"/>
  <c r="E9" i="109"/>
  <c r="F9" i="109"/>
  <c r="B10" i="109"/>
  <c r="C10" i="109"/>
  <c r="D10" i="109"/>
  <c r="E10" i="109"/>
  <c r="F10" i="109"/>
  <c r="B11" i="109"/>
  <c r="C11" i="109"/>
  <c r="D11" i="109"/>
  <c r="E11" i="109"/>
  <c r="F11" i="109"/>
  <c r="F12" i="109"/>
  <c r="C13" i="109"/>
  <c r="D13" i="109"/>
  <c r="B14" i="109"/>
  <c r="B13" i="109" s="1"/>
  <c r="C14" i="109"/>
  <c r="D14" i="109"/>
  <c r="E14" i="109"/>
  <c r="E13" i="109" s="1"/>
  <c r="F14" i="109"/>
  <c r="B15" i="109"/>
  <c r="C15" i="109"/>
  <c r="D15" i="109"/>
  <c r="E15" i="109"/>
  <c r="F15" i="109"/>
  <c r="F13" i="109" s="1"/>
  <c r="B16" i="109"/>
  <c r="C16" i="109"/>
  <c r="D16" i="109"/>
  <c r="E16" i="109"/>
  <c r="F16" i="109"/>
  <c r="B18" i="109"/>
  <c r="B19" i="109"/>
  <c r="C19" i="109"/>
  <c r="C18" i="109" s="1"/>
  <c r="D19" i="109"/>
  <c r="E19" i="109"/>
  <c r="E18" i="109" s="1"/>
  <c r="F19" i="109"/>
  <c r="F18" i="109" s="1"/>
  <c r="B24" i="109"/>
  <c r="C24" i="109"/>
  <c r="D24" i="109"/>
  <c r="D18" i="109" s="1"/>
  <c r="E24" i="109"/>
  <c r="F24" i="109"/>
  <c r="D29" i="109"/>
  <c r="E29" i="109"/>
  <c r="B30" i="109"/>
  <c r="B29" i="109" s="1"/>
  <c r="C30" i="109"/>
  <c r="C29" i="109" s="1"/>
  <c r="D30" i="109"/>
  <c r="E30" i="109"/>
  <c r="F30" i="109"/>
  <c r="F29" i="109" s="1"/>
  <c r="B35" i="109"/>
  <c r="C35" i="109"/>
  <c r="D35" i="109"/>
  <c r="E35" i="109"/>
  <c r="F35" i="109"/>
  <c r="F40" i="109"/>
  <c r="C41" i="109"/>
  <c r="F41" i="109"/>
  <c r="B46" i="109"/>
  <c r="C46" i="109"/>
  <c r="C40" i="109" s="1"/>
  <c r="D46" i="109"/>
  <c r="D40" i="109" s="1"/>
  <c r="E46" i="109"/>
  <c r="F46" i="109"/>
  <c r="D52" i="109"/>
  <c r="E52" i="109"/>
  <c r="E51" i="109" s="1"/>
  <c r="F52" i="109"/>
  <c r="B56" i="109"/>
  <c r="B52" i="109" s="1"/>
  <c r="B51" i="109" s="1"/>
  <c r="C56" i="109"/>
  <c r="C52" i="109" s="1"/>
  <c r="C51" i="109" s="1"/>
  <c r="B57" i="109"/>
  <c r="C57" i="109"/>
  <c r="D57" i="109"/>
  <c r="D51" i="109" s="1"/>
  <c r="E57" i="109"/>
  <c r="F57" i="109"/>
  <c r="F51" i="109" s="1"/>
  <c r="E8" i="108"/>
  <c r="F8" i="108"/>
  <c r="B9" i="108"/>
  <c r="C9" i="108"/>
  <c r="C8" i="108" s="1"/>
  <c r="C7" i="108" s="1"/>
  <c r="D9" i="108"/>
  <c r="D8" i="108" s="1"/>
  <c r="D7" i="108" s="1"/>
  <c r="E9" i="108"/>
  <c r="F9" i="108"/>
  <c r="B10" i="108"/>
  <c r="B8" i="108" s="1"/>
  <c r="C10" i="108"/>
  <c r="D10" i="108"/>
  <c r="E10" i="108"/>
  <c r="F10" i="108"/>
  <c r="B11" i="108"/>
  <c r="C11" i="108"/>
  <c r="D11" i="108"/>
  <c r="E11" i="108"/>
  <c r="F11" i="108"/>
  <c r="B12" i="108"/>
  <c r="C12" i="108"/>
  <c r="D12" i="108"/>
  <c r="E12" i="108"/>
  <c r="F12" i="108"/>
  <c r="D13" i="108"/>
  <c r="E13" i="108"/>
  <c r="E7" i="108" s="1"/>
  <c r="B14" i="108"/>
  <c r="B13" i="108" s="1"/>
  <c r="C14" i="108"/>
  <c r="C13" i="108" s="1"/>
  <c r="D14" i="108"/>
  <c r="E14" i="108"/>
  <c r="F14" i="108"/>
  <c r="F13" i="108" s="1"/>
  <c r="B15" i="108"/>
  <c r="C15" i="108"/>
  <c r="D15" i="108"/>
  <c r="E15" i="108"/>
  <c r="F15" i="108"/>
  <c r="B16" i="108"/>
  <c r="C16" i="108"/>
  <c r="D16" i="108"/>
  <c r="E16" i="108"/>
  <c r="F16" i="108"/>
  <c r="B18" i="108"/>
  <c r="C18" i="108"/>
  <c r="B19" i="108"/>
  <c r="C19" i="108"/>
  <c r="D19" i="108"/>
  <c r="D18" i="108" s="1"/>
  <c r="E19" i="108"/>
  <c r="F19" i="108"/>
  <c r="F18" i="108" s="1"/>
  <c r="B24" i="108"/>
  <c r="C24" i="108"/>
  <c r="D24" i="108"/>
  <c r="E24" i="108"/>
  <c r="E18" i="108" s="1"/>
  <c r="F24" i="108"/>
  <c r="E29" i="108"/>
  <c r="F29" i="108"/>
  <c r="B30" i="108"/>
  <c r="C30" i="108"/>
  <c r="C29" i="108" s="1"/>
  <c r="D30" i="108"/>
  <c r="D29" i="108" s="1"/>
  <c r="E30" i="108"/>
  <c r="F30" i="108"/>
  <c r="B35" i="108"/>
  <c r="B29" i="108" s="1"/>
  <c r="C35" i="108"/>
  <c r="D35" i="108"/>
  <c r="E35" i="108"/>
  <c r="F35" i="108"/>
  <c r="B40" i="108"/>
  <c r="C40" i="108"/>
  <c r="B41" i="108"/>
  <c r="C41" i="108"/>
  <c r="D41" i="108"/>
  <c r="D40" i="108" s="1"/>
  <c r="E41" i="108"/>
  <c r="F41" i="108"/>
  <c r="F40" i="108" s="1"/>
  <c r="B46" i="108"/>
  <c r="C46" i="108"/>
  <c r="D46" i="108"/>
  <c r="E46" i="108"/>
  <c r="E40" i="108" s="1"/>
  <c r="F46" i="108"/>
  <c r="E51" i="108"/>
  <c r="F51" i="108"/>
  <c r="B52" i="108"/>
  <c r="C52" i="108"/>
  <c r="C51" i="108" s="1"/>
  <c r="D52" i="108"/>
  <c r="D51" i="108" s="1"/>
  <c r="E52" i="108"/>
  <c r="F52" i="108"/>
  <c r="B57" i="108"/>
  <c r="B51" i="108" s="1"/>
  <c r="C57" i="108"/>
  <c r="D57" i="108"/>
  <c r="E57" i="108"/>
  <c r="F57" i="108"/>
  <c r="D8" i="107"/>
  <c r="B9" i="107"/>
  <c r="B8" i="107" s="1"/>
  <c r="B7" i="107" s="1"/>
  <c r="C9" i="107"/>
  <c r="D9" i="107"/>
  <c r="E9" i="107"/>
  <c r="E8" i="107" s="1"/>
  <c r="F9" i="107"/>
  <c r="B10" i="107"/>
  <c r="C10" i="107"/>
  <c r="D10" i="107"/>
  <c r="E10" i="107"/>
  <c r="F10" i="107"/>
  <c r="F8" i="107" s="1"/>
  <c r="F7" i="107" s="1"/>
  <c r="B11" i="107"/>
  <c r="C11" i="107"/>
  <c r="D11" i="107"/>
  <c r="E11" i="107"/>
  <c r="F11" i="107"/>
  <c r="B12" i="107"/>
  <c r="D12" i="107"/>
  <c r="E12" i="107"/>
  <c r="F12" i="107"/>
  <c r="B13" i="107"/>
  <c r="C13" i="107"/>
  <c r="B14" i="107"/>
  <c r="C14" i="107"/>
  <c r="D14" i="107"/>
  <c r="D13" i="107" s="1"/>
  <c r="E14" i="107"/>
  <c r="F14" i="107"/>
  <c r="F13" i="107" s="1"/>
  <c r="B15" i="107"/>
  <c r="C15" i="107"/>
  <c r="D15" i="107"/>
  <c r="E15" i="107"/>
  <c r="E13" i="107" s="1"/>
  <c r="F15" i="107"/>
  <c r="B16" i="107"/>
  <c r="C16" i="107"/>
  <c r="D16" i="107"/>
  <c r="E16" i="107"/>
  <c r="F16" i="107"/>
  <c r="F18" i="107"/>
  <c r="B19" i="107"/>
  <c r="B18" i="107" s="1"/>
  <c r="C19" i="107"/>
  <c r="D19" i="107"/>
  <c r="D18" i="107" s="1"/>
  <c r="E19" i="107"/>
  <c r="E18" i="107" s="1"/>
  <c r="F19" i="107"/>
  <c r="B24" i="107"/>
  <c r="C24" i="107"/>
  <c r="C18" i="107" s="1"/>
  <c r="D24" i="107"/>
  <c r="E24" i="107"/>
  <c r="F24" i="107"/>
  <c r="C29" i="107"/>
  <c r="D29" i="107"/>
  <c r="B30" i="107"/>
  <c r="B29" i="107" s="1"/>
  <c r="C30" i="107"/>
  <c r="D30" i="107"/>
  <c r="E30" i="107"/>
  <c r="E29" i="107" s="1"/>
  <c r="F30" i="107"/>
  <c r="B35" i="107"/>
  <c r="C35" i="107"/>
  <c r="D35" i="107"/>
  <c r="E35" i="107"/>
  <c r="F35" i="107"/>
  <c r="F29" i="107" s="1"/>
  <c r="F40" i="107"/>
  <c r="B41" i="107"/>
  <c r="B40" i="107" s="1"/>
  <c r="C41" i="107"/>
  <c r="D41" i="107"/>
  <c r="D40" i="107" s="1"/>
  <c r="E41" i="107"/>
  <c r="E40" i="107" s="1"/>
  <c r="F41" i="107"/>
  <c r="B46" i="107"/>
  <c r="C46" i="107"/>
  <c r="C40" i="107" s="1"/>
  <c r="D46" i="107"/>
  <c r="E46" i="107"/>
  <c r="F46" i="107"/>
  <c r="D52" i="107"/>
  <c r="E52" i="107"/>
  <c r="E51" i="107" s="1"/>
  <c r="F52" i="107"/>
  <c r="B56" i="107"/>
  <c r="B52" i="107" s="1"/>
  <c r="B51" i="107" s="1"/>
  <c r="C56" i="107"/>
  <c r="C12" i="107" s="1"/>
  <c r="C8" i="107" s="1"/>
  <c r="C7" i="107" s="1"/>
  <c r="B57" i="107"/>
  <c r="C57" i="107"/>
  <c r="D57" i="107"/>
  <c r="D51" i="107" s="1"/>
  <c r="E57" i="107"/>
  <c r="F57" i="107"/>
  <c r="F51" i="107" s="1"/>
  <c r="F8" i="106"/>
  <c r="F7" i="106" s="1"/>
  <c r="B9" i="106"/>
  <c r="B8" i="106" s="1"/>
  <c r="B7" i="106" s="1"/>
  <c r="C9" i="106"/>
  <c r="C8" i="106" s="1"/>
  <c r="C7" i="106" s="1"/>
  <c r="D9" i="106"/>
  <c r="D8" i="106" s="1"/>
  <c r="D7" i="106" s="1"/>
  <c r="E9" i="106"/>
  <c r="F9" i="106"/>
  <c r="C10" i="106"/>
  <c r="D10" i="106"/>
  <c r="E10" i="106"/>
  <c r="F10" i="106"/>
  <c r="B11" i="106"/>
  <c r="C11" i="106"/>
  <c r="D11" i="106"/>
  <c r="E11" i="106"/>
  <c r="F11" i="106"/>
  <c r="B12" i="106"/>
  <c r="C12" i="106"/>
  <c r="D12" i="106"/>
  <c r="E12" i="106"/>
  <c r="E8" i="106" s="1"/>
  <c r="E7" i="106" s="1"/>
  <c r="F12" i="106"/>
  <c r="E13" i="106"/>
  <c r="F13" i="106"/>
  <c r="B14" i="106"/>
  <c r="B13" i="106" s="1"/>
  <c r="C14" i="106"/>
  <c r="C13" i="106" s="1"/>
  <c r="D14" i="106"/>
  <c r="D13" i="106" s="1"/>
  <c r="E14" i="106"/>
  <c r="F14" i="106"/>
  <c r="B15" i="106"/>
  <c r="C15" i="106"/>
  <c r="D15" i="106"/>
  <c r="E15" i="106"/>
  <c r="F15" i="106"/>
  <c r="B16" i="106"/>
  <c r="C16" i="106"/>
  <c r="D16" i="106"/>
  <c r="E16" i="106"/>
  <c r="F16" i="106"/>
  <c r="C18" i="106"/>
  <c r="D18" i="106"/>
  <c r="B19" i="106"/>
  <c r="B18" i="106" s="1"/>
  <c r="C19" i="106"/>
  <c r="D19" i="106"/>
  <c r="E19" i="106"/>
  <c r="E18" i="106" s="1"/>
  <c r="F19" i="106"/>
  <c r="F18" i="106" s="1"/>
  <c r="B24" i="106"/>
  <c r="C24" i="106"/>
  <c r="D24" i="106"/>
  <c r="E24" i="106"/>
  <c r="F24" i="106"/>
  <c r="C30" i="106"/>
  <c r="C29" i="106" s="1"/>
  <c r="D30" i="106"/>
  <c r="D29" i="106" s="1"/>
  <c r="E30" i="106"/>
  <c r="E29" i="106" s="1"/>
  <c r="F30" i="106"/>
  <c r="F29" i="106" s="1"/>
  <c r="B35" i="106"/>
  <c r="C35" i="106"/>
  <c r="D35" i="106"/>
  <c r="E35" i="106"/>
  <c r="F35" i="106"/>
  <c r="E40" i="106"/>
  <c r="F40" i="106"/>
  <c r="B41" i="106"/>
  <c r="B40" i="106" s="1"/>
  <c r="C41" i="106"/>
  <c r="C40" i="106" s="1"/>
  <c r="D41" i="106"/>
  <c r="D40" i="106" s="1"/>
  <c r="E41" i="106"/>
  <c r="F41" i="106"/>
  <c r="B46" i="106"/>
  <c r="C46" i="106"/>
  <c r="D46" i="106"/>
  <c r="E46" i="106"/>
  <c r="F46" i="106"/>
  <c r="B51" i="106"/>
  <c r="C51" i="106"/>
  <c r="B52" i="106"/>
  <c r="C52" i="106"/>
  <c r="D52" i="106"/>
  <c r="D51" i="106" s="1"/>
  <c r="E52" i="106"/>
  <c r="E51" i="106" s="1"/>
  <c r="F52" i="106"/>
  <c r="F51" i="106" s="1"/>
  <c r="B57" i="106"/>
  <c r="C57" i="106"/>
  <c r="D57" i="106"/>
  <c r="E57" i="106"/>
  <c r="F57" i="106"/>
  <c r="J6" i="43"/>
  <c r="B29" i="42"/>
  <c r="C29" i="42"/>
  <c r="D29" i="42"/>
  <c r="E29" i="42"/>
  <c r="F29" i="42"/>
  <c r="G29" i="42"/>
  <c r="H29" i="42"/>
  <c r="B29" i="41"/>
  <c r="C29" i="41"/>
  <c r="D29" i="41"/>
  <c r="E29" i="41"/>
  <c r="F29" i="41"/>
  <c r="G29" i="41"/>
  <c r="E5" i="54"/>
  <c r="D5" i="54"/>
  <c r="C5" i="54"/>
  <c r="B5" i="54"/>
  <c r="J7" i="125" l="1"/>
  <c r="C12" i="125"/>
  <c r="I7" i="125"/>
  <c r="H7" i="125"/>
  <c r="D16" i="125"/>
  <c r="D12" i="125"/>
  <c r="M7" i="125"/>
  <c r="G7" i="125"/>
  <c r="D7" i="125" s="1"/>
  <c r="L7" i="125"/>
  <c r="C8" i="125"/>
  <c r="B16" i="125"/>
  <c r="K7" i="125"/>
  <c r="B8" i="125"/>
  <c r="B16" i="124"/>
  <c r="B8" i="124"/>
  <c r="D16" i="124"/>
  <c r="D12" i="124"/>
  <c r="M7" i="124"/>
  <c r="D8" i="124"/>
  <c r="L7" i="124"/>
  <c r="F7" i="124"/>
  <c r="C7" i="124" s="1"/>
  <c r="B12" i="124"/>
  <c r="K7" i="124"/>
  <c r="J7" i="124"/>
  <c r="C8" i="124"/>
  <c r="C16" i="124"/>
  <c r="H7" i="123"/>
  <c r="D16" i="123"/>
  <c r="M7" i="123"/>
  <c r="G7" i="123"/>
  <c r="C16" i="123"/>
  <c r="L7" i="123"/>
  <c r="C8" i="123"/>
  <c r="B16" i="123"/>
  <c r="E7" i="123"/>
  <c r="B7" i="123" s="1"/>
  <c r="J7" i="123"/>
  <c r="I7" i="123"/>
  <c r="C7" i="123"/>
  <c r="E7" i="110"/>
  <c r="D7" i="110"/>
  <c r="B7" i="109"/>
  <c r="D7" i="107"/>
  <c r="B41" i="127"/>
  <c r="E7" i="107"/>
  <c r="B7" i="108"/>
  <c r="F7" i="108"/>
  <c r="D7" i="123"/>
  <c r="C52" i="107"/>
  <c r="C51" i="107" s="1"/>
  <c r="D8" i="123"/>
  <c r="G7" i="124"/>
  <c r="D7" i="124" s="1"/>
  <c r="D8" i="125"/>
  <c r="H7" i="124"/>
  <c r="B7" i="124" s="1"/>
  <c r="E7" i="125"/>
  <c r="C16" i="125"/>
  <c r="B8" i="123"/>
  <c r="C41" i="127"/>
  <c r="B34" i="127"/>
  <c r="B33" i="127" s="1"/>
  <c r="B7" i="125" l="1"/>
  <c r="C7" i="125"/>
</calcChain>
</file>

<file path=xl/sharedStrings.xml><?xml version="1.0" encoding="utf-8"?>
<sst xmlns="http://schemas.openxmlformats.org/spreadsheetml/2006/main" count="2895" uniqueCount="650">
  <si>
    <t>Total</t>
  </si>
  <si>
    <t>Unidade: tep</t>
  </si>
  <si>
    <t>Outros</t>
  </si>
  <si>
    <t>Ligeiros</t>
  </si>
  <si>
    <t>Pesados</t>
  </si>
  <si>
    <t>Passageiros</t>
  </si>
  <si>
    <t>Mercadorias</t>
  </si>
  <si>
    <t xml:space="preserve">Data </t>
  </si>
  <si>
    <t>Camiões</t>
  </si>
  <si>
    <t>Tratores</t>
  </si>
  <si>
    <t>Tipo de veículo</t>
  </si>
  <si>
    <t>Transporte de passageiros</t>
  </si>
  <si>
    <t>Idade dos veículos</t>
  </si>
  <si>
    <t>Idade média</t>
  </si>
  <si>
    <t>Combustível</t>
  </si>
  <si>
    <t>Gasóleo</t>
  </si>
  <si>
    <t>Gasolina</t>
  </si>
  <si>
    <t>GPL</t>
  </si>
  <si>
    <t>Unidade: N.º</t>
  </si>
  <si>
    <t>&lt; 2 anos</t>
  </si>
  <si>
    <t>Gasolinas</t>
  </si>
  <si>
    <t>Petróleos</t>
  </si>
  <si>
    <t>Lubrificantes</t>
  </si>
  <si>
    <t>Gás Natural</t>
  </si>
  <si>
    <t>N.º</t>
  </si>
  <si>
    <t>³ 2 - &lt; 5 anos</t>
  </si>
  <si>
    <t>³ 5 - &lt; 10 anos</t>
  </si>
  <si>
    <t>³ 10 anos</t>
  </si>
  <si>
    <t>Nota: (a) Parque com exclusão de ciclomotores, motociclos e tratores agrícolas; veículos presumivelmente em circulação: compareceram a pelo menos uma das duas últimas inspeções obrigatórias.</t>
  </si>
  <si>
    <t>Nota : (a) Parque com exclusão de ciclomotores e motociclos; veículos presumivelmente em circulação: compareceram a pelo menos uma das duas últimas inspeções obrigatórias.</t>
  </si>
  <si>
    <t>31.12.2017</t>
  </si>
  <si>
    <t>Unidade: ktep</t>
  </si>
  <si>
    <t>NUTS I</t>
  </si>
  <si>
    <t>Fonte energética</t>
  </si>
  <si>
    <t>Carvão</t>
  </si>
  <si>
    <t>Petróleo</t>
  </si>
  <si>
    <t>Eletricidade</t>
  </si>
  <si>
    <t>Gás natural</t>
  </si>
  <si>
    <t>Portugal</t>
  </si>
  <si>
    <t>Continente</t>
  </si>
  <si>
    <t>Região Autónoma dos Açores</t>
  </si>
  <si>
    <t>Região Autónoma da Madeira</t>
  </si>
  <si>
    <t>Setor de atividade</t>
  </si>
  <si>
    <t>Agricultura e pescas</t>
  </si>
  <si>
    <t>Indústria</t>
  </si>
  <si>
    <t>Transportes</t>
  </si>
  <si>
    <t>Construção e obras públicas</t>
  </si>
  <si>
    <t>Doméstico</t>
  </si>
  <si>
    <t>Serviços</t>
  </si>
  <si>
    <t>NUTS</t>
  </si>
  <si>
    <t xml:space="preserve">Hídrica </t>
  </si>
  <si>
    <t>Eólica</t>
  </si>
  <si>
    <t>Fotovoltaica</t>
  </si>
  <si>
    <t>Geotérmica</t>
  </si>
  <si>
    <t>Biomassa</t>
  </si>
  <si>
    <t>31.12.2018</t>
  </si>
  <si>
    <t>Fonte: Direção Geral de Energia e Geologia - Balanço Energético Nacional.</t>
  </si>
  <si>
    <t>Fonte: Direção Geral de Energia e Geologia - Balanço Energético Nacional; Balanço Energético RAA e RAM.</t>
  </si>
  <si>
    <r>
      <t>Fonte:</t>
    </r>
    <r>
      <rPr>
        <sz val="6"/>
        <color indexed="8"/>
        <rFont val="Arial"/>
        <family val="2"/>
      </rPr>
      <t xml:space="preserve"> Instituto da Mobilidade e dos Transportes, I. P. e INE</t>
    </r>
  </si>
  <si>
    <t>x</t>
  </si>
  <si>
    <t>31.12.2019</t>
  </si>
  <si>
    <t>31.12.2020</t>
  </si>
  <si>
    <t>2019 (a)</t>
  </si>
  <si>
    <t>2020 (a)</t>
  </si>
  <si>
    <t>SOLO, BIODIVERSIDADE E PAISAGEM</t>
  </si>
  <si>
    <t>RESÍDUOS</t>
  </si>
  <si>
    <t>ENERGIA E TRANSPORTES</t>
  </si>
  <si>
    <t>ECONOMIA E FINANÇAS DO AMBIENTE</t>
  </si>
  <si>
    <t>Medidas Agro-ambientais</t>
  </si>
  <si>
    <t>2019 Rv</t>
  </si>
  <si>
    <t>Beneficiários Pagos 
(Nº)</t>
  </si>
  <si>
    <r>
      <t>   Montante Pago 
(10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EUR)</t>
    </r>
  </si>
  <si>
    <t xml:space="preserve"> </t>
  </si>
  <si>
    <t>Agricultura Biológica</t>
  </si>
  <si>
    <t>Conversão para Agricultura Biológica</t>
  </si>
  <si>
    <t>Manutenção em Agricultura Biológica</t>
  </si>
  <si>
    <t>Produção Integrada</t>
  </si>
  <si>
    <t>Pagamentos Rede Natura</t>
  </si>
  <si>
    <t>Apoios Zonais</t>
  </si>
  <si>
    <t>Gestão do pastoreio em áreas de baldio no Apoio Zonal Peneda-Gerês</t>
  </si>
  <si>
    <t>Manutenção de socalcos no Apoio Zonal Peneda-Gerês</t>
  </si>
  <si>
    <t>Conservação dos soutos notáveis na Terra Fria no Apoio Zonal Montesinho-Nogueira</t>
  </si>
  <si>
    <t>Manutenção de rotação de sequeiro cereal-pousio no Apoio Zonal Castro Verde</t>
  </si>
  <si>
    <t>Manutenção de rotação de sequeiro cereal-pousio no Apoio Zonal Outras Áreas Estepárias</t>
  </si>
  <si>
    <t>Manutenção de rotação de sequeiro cereal-pousio no Apoio Zonal Outras AZ</t>
  </si>
  <si>
    <t>Conservação do solo</t>
  </si>
  <si>
    <t>Sementeira direta ou mobilização na linha</t>
  </si>
  <si>
    <t>Enrelvamento da entrelinha de culturas permanentes</t>
  </si>
  <si>
    <t>Uso Eficiente da água</t>
  </si>
  <si>
    <t>Culturas Permanentes Tradicionais</t>
  </si>
  <si>
    <t>Douro Vinhateiro</t>
  </si>
  <si>
    <t>Pastoreio Extensivo</t>
  </si>
  <si>
    <t>Manutenção de lameiros de alto valor natural - regadio</t>
  </si>
  <si>
    <t>Manutenção de lameiros de alto valor natural - sequeiro</t>
  </si>
  <si>
    <t>Manutenção de sistemas agrossilvopastoris sob montado</t>
  </si>
  <si>
    <t>Proteção do lobo-ibérico</t>
  </si>
  <si>
    <t>Recursos Genéticos</t>
  </si>
  <si>
    <t>Manutenção de raças autóctones em risco</t>
  </si>
  <si>
    <t>Mosaico Agroflorestal</t>
  </si>
  <si>
    <t>Apoio Agroambiental à Apicultura</t>
  </si>
  <si>
    <t>Manutenção e recuperação de galerias ripícolas</t>
  </si>
  <si>
    <t>Conservação de Curraletas e Lagidos da Cultura da Vinha</t>
  </si>
  <si>
    <t>Conservação de Pomares Tradicionais dos Açores</t>
  </si>
  <si>
    <t>Conservação de Sebes Vivas para a Protecção de Culturas HortoFrutiFlorícolas, Plantas Aromáticas e Medicinais</t>
  </si>
  <si>
    <t>Proteção de lagoas</t>
  </si>
  <si>
    <t>Manutenção da Extensificação da Produção Pecuária</t>
  </si>
  <si>
    <t>Protecção da Raça Autóctone Ramo Grande</t>
  </si>
  <si>
    <t>Pagamentos Natura 2000 Terras florestais</t>
  </si>
  <si>
    <t>Pagamentos silvo-ambientais</t>
  </si>
  <si>
    <t>Prémio Perda Rendimento</t>
  </si>
  <si>
    <t>Prémio Perda Rendimento Novo</t>
  </si>
  <si>
    <t>Prémio Manutenção</t>
  </si>
  <si>
    <t>Prémio Manutenção Novo</t>
  </si>
  <si>
    <t>Manutenção de muros de suporte de terras</t>
  </si>
  <si>
    <t>Preservação de pomares de frutos frescos e vinhas tradicionais</t>
  </si>
  <si>
    <t>Pagamentos de Compromissos Silvoambientais</t>
  </si>
  <si>
    <t>Fonte: Instituto de Financiamento da Agricultura e Pescas, I. P.</t>
  </si>
  <si>
    <t>Unidade: t s.a.</t>
  </si>
  <si>
    <t>Fungicidas</t>
  </si>
  <si>
    <t>Enxofre</t>
  </si>
  <si>
    <t>Herbicidas</t>
  </si>
  <si>
    <t>Inseticidas e acaricidas</t>
  </si>
  <si>
    <t>Outros (a)</t>
  </si>
  <si>
    <t>Fonte: Direcção-Geral de Alimentação e Veterinária.</t>
  </si>
  <si>
    <t>(a) Inclui Moluscicidas, Reguladores de Crescimento, Rodenticidas e Outros.</t>
  </si>
  <si>
    <t>Unidade</t>
  </si>
  <si>
    <t>2016 Rv</t>
  </si>
  <si>
    <t>2017 Rv</t>
  </si>
  <si>
    <t>2018 Rv</t>
  </si>
  <si>
    <t>t</t>
  </si>
  <si>
    <t>Azoto</t>
  </si>
  <si>
    <t>t  N</t>
  </si>
  <si>
    <t xml:space="preserve">Fósforo </t>
  </si>
  <si>
    <r>
      <t>t  P</t>
    </r>
    <r>
      <rPr>
        <vertAlign val="subscript"/>
        <sz val="7"/>
        <rFont val="Arial"/>
        <family val="2"/>
      </rPr>
      <t>2</t>
    </r>
    <r>
      <rPr>
        <sz val="7"/>
        <rFont val="Arial"/>
        <family val="2"/>
      </rPr>
      <t>O</t>
    </r>
    <r>
      <rPr>
        <vertAlign val="subscript"/>
        <sz val="7"/>
        <rFont val="Arial"/>
        <family val="2"/>
      </rPr>
      <t>5</t>
    </r>
  </si>
  <si>
    <t xml:space="preserve">Potássio </t>
  </si>
  <si>
    <r>
      <t>t  K</t>
    </r>
    <r>
      <rPr>
        <vertAlign val="subscript"/>
        <sz val="7"/>
        <rFont val="Arial"/>
        <family val="2"/>
      </rPr>
      <t>2</t>
    </r>
    <r>
      <rPr>
        <sz val="7"/>
        <rFont val="Arial"/>
        <family val="2"/>
      </rPr>
      <t>O</t>
    </r>
  </si>
  <si>
    <t>Fonte: Instituto Nacional de Estatística, I. P.</t>
  </si>
  <si>
    <t xml:space="preserve">Incorporação </t>
  </si>
  <si>
    <r>
      <t>Remoção</t>
    </r>
    <r>
      <rPr>
        <sz val="7"/>
        <color indexed="8"/>
        <rFont val="Arial"/>
        <family val="2"/>
      </rPr>
      <t xml:space="preserve"> </t>
    </r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</si>
  <si>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Bruto </t>
    </r>
    <r>
      <rPr>
        <sz val="7"/>
        <color theme="0"/>
        <rFont val="Arial"/>
        <family val="2"/>
      </rPr>
      <t>(Incorporação - Remoção)</t>
    </r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</si>
  <si>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Líquido </t>
    </r>
    <r>
      <rPr>
        <sz val="7"/>
        <color theme="0"/>
        <rFont val="Arial"/>
        <family val="2"/>
      </rPr>
      <t>(Incorporação - Remoção - Emissões)</t>
    </r>
  </si>
  <si>
    <t>Balanço bruto/ Superfície agrícola utilizada</t>
  </si>
  <si>
    <t>Balanço líquido/ Superfície agrícola utilizada</t>
  </si>
  <si>
    <t>t N</t>
  </si>
  <si>
    <t>kg N / ha</t>
  </si>
  <si>
    <t>1995 Rv</t>
  </si>
  <si>
    <t>1996 Rv</t>
  </si>
  <si>
    <t>1997 Rv</t>
  </si>
  <si>
    <t>1998 Rv</t>
  </si>
  <si>
    <t>1999 Rv</t>
  </si>
  <si>
    <t>2000 Rv</t>
  </si>
  <si>
    <t>2001 Rv</t>
  </si>
  <si>
    <t>2002 Rv</t>
  </si>
  <si>
    <t>2003 Rv</t>
  </si>
  <si>
    <t>2004 Rv</t>
  </si>
  <si>
    <t>2005 Rv</t>
  </si>
  <si>
    <t>2006 Rv</t>
  </si>
  <si>
    <t>2007 Rv</t>
  </si>
  <si>
    <t>2008 Rv</t>
  </si>
  <si>
    <t>2009 Rv</t>
  </si>
  <si>
    <t>2010 Rv</t>
  </si>
  <si>
    <t>2011 Rv</t>
  </si>
  <si>
    <t>2012 Rv</t>
  </si>
  <si>
    <t>2013 Rv</t>
  </si>
  <si>
    <t>2014 Rv</t>
  </si>
  <si>
    <t>2015 Rv</t>
  </si>
  <si>
    <r>
      <rPr>
        <b/>
        <sz val="7"/>
        <color theme="0"/>
        <rFont val="Arial"/>
        <family val="2"/>
      </rP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>/ Superfície agrícola utilizada</t>
    </r>
  </si>
  <si>
    <t>t P</t>
  </si>
  <si>
    <t>kg P / ha</t>
  </si>
  <si>
    <t>Fonte: Instituto Nacional de Estatística, I.P.</t>
  </si>
  <si>
    <t>Unidade: ha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</si>
  <si>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</si>
  <si>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t>Setores institucionais e agregados económicos</t>
  </si>
  <si>
    <t>Anos</t>
  </si>
  <si>
    <t>Administrações Públicas</t>
  </si>
  <si>
    <t>Total das despesas</t>
  </si>
  <si>
    <t>Despesas correntes</t>
  </si>
  <si>
    <t>Despesas com o pessoal</t>
  </si>
  <si>
    <t>Aquisição de bens e serviços</t>
  </si>
  <si>
    <t>Transferências correntes</t>
  </si>
  <si>
    <t>Outras despesas correntes</t>
  </si>
  <si>
    <t>Despesas de capital</t>
  </si>
  <si>
    <t>Investimentos</t>
  </si>
  <si>
    <t>Transferências de capital</t>
  </si>
  <si>
    <t>Outras despesas de capital</t>
  </si>
  <si>
    <t>Administração Central</t>
  </si>
  <si>
    <t>Administração Regional - Açores</t>
  </si>
  <si>
    <t>ə</t>
  </si>
  <si>
    <t>Administração Regional - Madeira</t>
  </si>
  <si>
    <t>Administração Local</t>
  </si>
  <si>
    <r>
      <t>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EUR</t>
    </r>
  </si>
  <si>
    <t xml:space="preserve">   Total das despesas</t>
  </si>
  <si>
    <t xml:space="preserve">     Despesas correntes</t>
  </si>
  <si>
    <t xml:space="preserve">       Despesas com o pessoal</t>
  </si>
  <si>
    <t xml:space="preserve">       Aquisição de bens e serviços</t>
  </si>
  <si>
    <t xml:space="preserve">       Transferências correntes</t>
  </si>
  <si>
    <t xml:space="preserve">       Outras despesas correntes</t>
  </si>
  <si>
    <t xml:space="preserve">     Despesas de capital</t>
  </si>
  <si>
    <t xml:space="preserve">       Investimentos</t>
  </si>
  <si>
    <t xml:space="preserve">       Transferências de capital</t>
  </si>
  <si>
    <t xml:space="preserve">       Outras despesas de capital</t>
  </si>
  <si>
    <t xml:space="preserve">Administração Local </t>
  </si>
  <si>
    <t>Atividades económicas (CAE-Rev.3)</t>
  </si>
  <si>
    <t>Principais gastos</t>
  </si>
  <si>
    <t>Investimento em ativos fixos tangíveis, propriedades de investimento e ativos biológicos</t>
  </si>
  <si>
    <t>Volume de negócios</t>
  </si>
  <si>
    <t>Custo das mercadorias vendidas e matérias consumidas</t>
  </si>
  <si>
    <t>Fornecimentos e serviços externos</t>
  </si>
  <si>
    <t>Gastos com pessoal</t>
  </si>
  <si>
    <t>Outros gastos e perdas</t>
  </si>
  <si>
    <t>Juros e gastos similares suportados</t>
  </si>
  <si>
    <t xml:space="preserve">     Total</t>
  </si>
  <si>
    <t>370 Recolha, drenagem e tratamento de águas residuais</t>
  </si>
  <si>
    <t>381 Recolha de resíduos</t>
  </si>
  <si>
    <t>382 Tratamento e eliminação de resíduos</t>
  </si>
  <si>
    <t>390 Descontaminação e atividades similares</t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</si>
  <si>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</t>
    </r>
  </si>
  <si>
    <t>Escalões de pessoal ao serviço</t>
  </si>
  <si>
    <t>1 a 49</t>
  </si>
  <si>
    <t>50 a 99</t>
  </si>
  <si>
    <t>100 a 249</t>
  </si>
  <si>
    <t>250 a 499</t>
  </si>
  <si>
    <t>500 a 999</t>
  </si>
  <si>
    <t>1 000 ou mais</t>
  </si>
  <si>
    <t>05-09 Extrativas</t>
  </si>
  <si>
    <t>10-12 Alimentação, bebidas e tabaco</t>
  </si>
  <si>
    <t>13-14 Têxteis</t>
  </si>
  <si>
    <t>…</t>
  </si>
  <si>
    <t>15 Couro e produtos de couro</t>
  </si>
  <si>
    <t>16 Madeira, cortiça e suas obras</t>
  </si>
  <si>
    <t>17-18 Pasta, papel e cartão; impressão e reprodução</t>
  </si>
  <si>
    <t>19 Petrolíferas</t>
  </si>
  <si>
    <t>20-21 Químicos</t>
  </si>
  <si>
    <t>22 Borracha e matérias plásticas</t>
  </si>
  <si>
    <t>23 Produtos minerais, não metálicos</t>
  </si>
  <si>
    <t>24 Metalúrgicas de base</t>
  </si>
  <si>
    <t>25 Produtos metálicos, exceto máq. e equip.</t>
  </si>
  <si>
    <t>26-27 Equip. informático e elétrico</t>
  </si>
  <si>
    <t>29-30 Material de transporte</t>
  </si>
  <si>
    <t>28-31-32-33 Outras indústrias transformadoras</t>
  </si>
  <si>
    <t>35-36 Eletricidade, gás e água</t>
  </si>
  <si>
    <t>1000 ou mais</t>
  </si>
  <si>
    <t>NUTS II</t>
  </si>
  <si>
    <t>Norte</t>
  </si>
  <si>
    <t>Centro</t>
  </si>
  <si>
    <t>A. M. Lisboa</t>
  </si>
  <si>
    <t>Alentejo</t>
  </si>
  <si>
    <t>Algarve</t>
  </si>
  <si>
    <t>R. A. Açores</t>
  </si>
  <si>
    <t>R. A. Madeira</t>
  </si>
  <si>
    <t>Lisboa</t>
  </si>
  <si>
    <t>Unidade: Nº</t>
  </si>
  <si>
    <t>Regime de afetação dos recursos humanos</t>
  </si>
  <si>
    <t>Número médio de pessoas que ocupam</t>
  </si>
  <si>
    <t>Emprego "equivalente a tempo completo" em atividades de ambiente</t>
  </si>
  <si>
    <t>Mais de metade do tempo de trabalho em atividades de ambiente</t>
  </si>
  <si>
    <t>Menos de metade do tempo de trabalho em atividades de ambiente</t>
  </si>
  <si>
    <t>Regiões</t>
  </si>
  <si>
    <t>Sexo</t>
  </si>
  <si>
    <t>Classe etária</t>
  </si>
  <si>
    <t>HM</t>
  </si>
  <si>
    <t>H</t>
  </si>
  <si>
    <t>M</t>
  </si>
  <si>
    <r>
      <rPr>
        <b/>
        <sz val="7"/>
        <color indexed="9"/>
        <rFont val="Calibri"/>
        <family val="2"/>
      </rPr>
      <t>≤</t>
    </r>
    <r>
      <rPr>
        <b/>
        <sz val="7"/>
        <color indexed="9"/>
        <rFont val="Arial"/>
        <family val="2"/>
      </rPr>
      <t xml:space="preserve"> 25 anos</t>
    </r>
  </si>
  <si>
    <t>26 - 50 anos</t>
  </si>
  <si>
    <r>
      <rPr>
        <b/>
        <sz val="7"/>
        <color indexed="9"/>
        <rFont val="Calibri"/>
        <family val="2"/>
      </rPr>
      <t>≥</t>
    </r>
    <r>
      <rPr>
        <b/>
        <sz val="7"/>
        <color indexed="9"/>
        <rFont val="Arial"/>
        <family val="2"/>
      </rPr>
      <t xml:space="preserve"> 51 anos</t>
    </r>
  </si>
  <si>
    <t>Açores e Madeira</t>
  </si>
  <si>
    <t>Tipo de prestação</t>
  </si>
  <si>
    <t>Pessoas remuneradas</t>
  </si>
  <si>
    <t>Pessoas não remuneradas</t>
  </si>
  <si>
    <t>Dirigentes</t>
  </si>
  <si>
    <t>Quadros e técnicos médios e superiores</t>
  </si>
  <si>
    <t>Empregados adm., comerciais e de serviços</t>
  </si>
  <si>
    <t>Outros colaboradores</t>
  </si>
  <si>
    <t>Total programa PT 2020</t>
  </si>
  <si>
    <t>Informação Acumulada</t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</si>
  <si>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</t>
    </r>
  </si>
  <si>
    <t>Custo total aprovado</t>
  </si>
  <si>
    <t>Custo elegível aprovado</t>
  </si>
  <si>
    <t>Fundo aprovado</t>
  </si>
  <si>
    <t>Fundo executado</t>
  </si>
  <si>
    <t>Taxa de execução (ex/aprov)</t>
  </si>
  <si>
    <t>%</t>
  </si>
  <si>
    <t>Taxa de compromisso (aprov/dotação)</t>
  </si>
  <si>
    <t>Ambiente (OT4, OT5 e OT6)</t>
  </si>
  <si>
    <t>Proporção Ambiente nos Fundos de Coesão</t>
  </si>
  <si>
    <t>Fonte: ADC, I. P.</t>
  </si>
  <si>
    <t>Informação Anual</t>
  </si>
  <si>
    <t>OT4 - Apoiar a transição para uma economia de baixo teor de carbono em todos os setores</t>
  </si>
  <si>
    <t>Dotação de fundo</t>
  </si>
  <si>
    <t>OT5 - Promover a adaptação às alterações climáticas e a prevenção e gestão de riscos</t>
  </si>
  <si>
    <t>OT6 - Preservar e proteger o ambiente e promover a eficiência energética</t>
  </si>
  <si>
    <t>OT 4 - Apoiar a transição para uma economia de baixo teor de carbono em todos os setores</t>
  </si>
  <si>
    <t>OT 5 - Promover a adaptação às alterações climáticas e a prevenção e gestão de riscos</t>
  </si>
  <si>
    <t>OT 6 - Preservar e proteger o ambiente e promover a eficiência energética</t>
  </si>
  <si>
    <t>PI 4.1 - A promoção da produção e distribuição de energia proveniente de fontes renováveis</t>
  </si>
  <si>
    <t>PI 4.2 - Promoção da eficiência energética e da utilização das energias renováveis nas empresas</t>
  </si>
  <si>
    <t>PI 4.3 - A concessão de apoio à eficiência energética, à gestão inteligente da energia e à utilização das energias renováveis nas infraestruturas públicas, nomeadamente nos edifícios públicos, e no setor da habitação</t>
  </si>
  <si>
    <t>PI 4.4 - Desenvolvimento e implantação de sistemas de distribuição inteligente que operem a níveis de baixa e média tensão</t>
  </si>
  <si>
    <t>PI 4.5 - A promoção de estratégias de baixo teor de carbono para todos os tipos de territórios, nomeadamente as zonas urbanas, incluindo a promoção da mobilidade urbana multimodal sustentável e medidas de adaptação relevantes para a atenuação</t>
  </si>
  <si>
    <t>PI 5.1 - A concessão de apoio ao investimento para a adaptação às alterações climáticas, incluindo abordagens baseadas nos ecossistemas</t>
  </si>
  <si>
    <t>PI 5.2 - A promoção de investimentos para fazer face a riscos específicos, assegurar a capacidade de resistência às catástrofes e desenvolver sistemas de gestão de catástrofes</t>
  </si>
  <si>
    <t>PI 6.1 - Investimentos no setor dos resíduos para satisfazer os requisitos do acervo ambiental da União e atender às necessidades de investimento identificadas pelos Estados-Membros que vão além desses requisitos</t>
  </si>
  <si>
    <t>PI 6.2 - Investimentos no setor da água, para satisfazer os requisitos do acervo ambiental da União e atender às necessidades de investimento identificadas pelos Estados-Membros que vão além desses requisitos</t>
  </si>
  <si>
    <t>PI 6.3 - A conservação, proteção, promoção e o desenvolvimento do património natural e cultural</t>
  </si>
  <si>
    <t>PI 6.4 - A proteção e reabilitação da biodiversidade e dos solos e promoção de sistemas de serviços ecológicos, nomeadamente através da rede Natura 2000 e de infraestruturas verdes</t>
  </si>
  <si>
    <t>PI 6.5 - A adoção de medidas destinadas a melhorar o ambiente urbano, a revitalizar as cidades, recuperar e descontaminar zonas industriais abandonadas, incluindo zonas de reconversão, a reduzir a poluição do ar e a promover medidas de redução de ruído</t>
  </si>
  <si>
    <t>TI 01 - Produção e distribuição de fontes de energia renováveis</t>
  </si>
  <si>
    <t>TI 02 - Eficiência energética nas empresas</t>
  </si>
  <si>
    <t>TI 03 - Eficiência energética nas infraestruturas públicas</t>
  </si>
  <si>
    <t>TI 04 - Eficiência energética nas habitações</t>
  </si>
  <si>
    <t>TI 06 - Mobilidade urbana sustentável</t>
  </si>
  <si>
    <t>TI 07 - Eficiência energética nos transportes públicos</t>
  </si>
  <si>
    <t>TI 08 - Adaptação às alterações climáticas</t>
  </si>
  <si>
    <t>TI 09 - Proteção do litoral</t>
  </si>
  <si>
    <t>TI 10 - Planeamento e gestão de riscos</t>
  </si>
  <si>
    <t>TI 11 - Resíduos</t>
  </si>
  <si>
    <t>TI 12 - Ciclo urbano da água</t>
  </si>
  <si>
    <t>TI 13 - Gestão dos recursos hídricos</t>
  </si>
  <si>
    <t xml:space="preserve">TI 14 - Património natural e cultural </t>
  </si>
  <si>
    <t>TI 15 - Proteção da biodiversidade e dos ecossistemas</t>
  </si>
  <si>
    <t xml:space="preserve">TI 16 - Reabilitação urbana </t>
  </si>
  <si>
    <t>TI 17 - Regeneração de instalações industriais abandonadas</t>
  </si>
  <si>
    <t>TI G2 - Monitorização da qualidade do ar</t>
  </si>
  <si>
    <t xml:space="preserve">Informação acumulada </t>
  </si>
  <si>
    <t>A.M. Lisboa</t>
  </si>
  <si>
    <t>R.A. Açores</t>
  </si>
  <si>
    <t>R.A. Madeira</t>
  </si>
  <si>
    <t>Unidade: t</t>
  </si>
  <si>
    <t>Países de destino \ origem dos resíduos</t>
  </si>
  <si>
    <t>Eliminação</t>
  </si>
  <si>
    <t>Valorização</t>
  </si>
  <si>
    <t>Total de saídas</t>
  </si>
  <si>
    <t>Alemanha</t>
  </si>
  <si>
    <t>Áustria</t>
  </si>
  <si>
    <t>Bélgica</t>
  </si>
  <si>
    <t>Espanha</t>
  </si>
  <si>
    <t>França</t>
  </si>
  <si>
    <t>Dinamarca</t>
  </si>
  <si>
    <t>Estados Unidos</t>
  </si>
  <si>
    <t>Holanda</t>
  </si>
  <si>
    <t>Índia</t>
  </si>
  <si>
    <t>Inglaterra</t>
  </si>
  <si>
    <t>Marrocos</t>
  </si>
  <si>
    <t>Noruega</t>
  </si>
  <si>
    <t>República Checa</t>
  </si>
  <si>
    <t>Suécia</t>
  </si>
  <si>
    <t>Total de entradas</t>
  </si>
  <si>
    <t>Brasil</t>
  </si>
  <si>
    <t>Cabo Verde</t>
  </si>
  <si>
    <t>Croácia</t>
  </si>
  <si>
    <t>Djibouti</t>
  </si>
  <si>
    <t>Gibraltar</t>
  </si>
  <si>
    <t>Grécia</t>
  </si>
  <si>
    <t>Irlanda</t>
  </si>
  <si>
    <t>Israel</t>
  </si>
  <si>
    <t>Itália</t>
  </si>
  <si>
    <t>Malta</t>
  </si>
  <si>
    <t>Nigéria</t>
  </si>
  <si>
    <t>Omã</t>
  </si>
  <si>
    <t>Singapura</t>
  </si>
  <si>
    <t>Uruguai</t>
  </si>
  <si>
    <t>Reino Unido</t>
  </si>
  <si>
    <t>Fonte: Agência Portuguesa do Ambiente (APA, I. P.)</t>
  </si>
  <si>
    <t>(a)Transferências de resíduos destinados a valorização ou eliminação sujeitas aos procedimento de notificação prévia por escrito estipulado no Regulamento (CE) N.º 1013/2006, de 14 de junho (Resíduos da "Lista Laranja" ou não classificados).</t>
  </si>
  <si>
    <t>Saídas para Valorização</t>
  </si>
  <si>
    <t xml:space="preserve">Entradas para Valorização </t>
  </si>
  <si>
    <t>EUROPA</t>
  </si>
  <si>
    <t>Bulgária</t>
  </si>
  <si>
    <t>Chipre</t>
  </si>
  <si>
    <t>Eslováquia</t>
  </si>
  <si>
    <t>Eslovénia</t>
  </si>
  <si>
    <t>Estónia</t>
  </si>
  <si>
    <t>Federação Russa</t>
  </si>
  <si>
    <t>Finlândia</t>
  </si>
  <si>
    <t>Hungria</t>
  </si>
  <si>
    <t>Islândia</t>
  </si>
  <si>
    <t>Letónia</t>
  </si>
  <si>
    <t>Lituânia</t>
  </si>
  <si>
    <t>Luxemburgo</t>
  </si>
  <si>
    <t>Países Baixos</t>
  </si>
  <si>
    <t>Polónia</t>
  </si>
  <si>
    <t>Roménia</t>
  </si>
  <si>
    <t>Suiça</t>
  </si>
  <si>
    <t>Turquia</t>
  </si>
  <si>
    <t>ÁFRICA</t>
  </si>
  <si>
    <t>África do Sul</t>
  </si>
  <si>
    <t>Argélia</t>
  </si>
  <si>
    <t>Egipto</t>
  </si>
  <si>
    <t>Etiópia</t>
  </si>
  <si>
    <t>Gana</t>
  </si>
  <si>
    <t>Guiné Bissau</t>
  </si>
  <si>
    <t>São Tomé e Príncipe</t>
  </si>
  <si>
    <t>Tunísia</t>
  </si>
  <si>
    <t>Uganda</t>
  </si>
  <si>
    <t>Argentina</t>
  </si>
  <si>
    <t>Bolívia</t>
  </si>
  <si>
    <t>Canadá</t>
  </si>
  <si>
    <t>Chile</t>
  </si>
  <si>
    <t>Colómbia</t>
  </si>
  <si>
    <t>Cuba</t>
  </si>
  <si>
    <t>El Salvador</t>
  </si>
  <si>
    <t>Equador</t>
  </si>
  <si>
    <t>Guadalupe</t>
  </si>
  <si>
    <t>Haiti</t>
  </si>
  <si>
    <t>Honduras</t>
  </si>
  <si>
    <t>México</t>
  </si>
  <si>
    <t>Nicarágua</t>
  </si>
  <si>
    <t>Panamá</t>
  </si>
  <si>
    <t>Paraguai</t>
  </si>
  <si>
    <t>Porto Rico</t>
  </si>
  <si>
    <t>República Dominicana</t>
  </si>
  <si>
    <t>Suriname</t>
  </si>
  <si>
    <t>Venezuela</t>
  </si>
  <si>
    <t>ÁSIA E OCEÂNIA</t>
  </si>
  <si>
    <t>Arábia Saudita</t>
  </si>
  <si>
    <t>Austrália</t>
  </si>
  <si>
    <t>Bahrein</t>
  </si>
  <si>
    <t>Bangladesh</t>
  </si>
  <si>
    <t>China</t>
  </si>
  <si>
    <t>Emirados Árabes Unidos</t>
  </si>
  <si>
    <t>Filipinas</t>
  </si>
  <si>
    <t>Hong Kong</t>
  </si>
  <si>
    <t>Indonésia</t>
  </si>
  <si>
    <t>Japão</t>
  </si>
  <si>
    <t>Jordânia</t>
  </si>
  <si>
    <t>Kuwait</t>
  </si>
  <si>
    <t>Líbano</t>
  </si>
  <si>
    <t>Malásia</t>
  </si>
  <si>
    <t>Paquistão</t>
  </si>
  <si>
    <t>Qatar</t>
  </si>
  <si>
    <t>Síria</t>
  </si>
  <si>
    <t>Sri Lanka</t>
  </si>
  <si>
    <t>Tailândia</t>
  </si>
  <si>
    <t>Taiwan</t>
  </si>
  <si>
    <t>Uzbequistão</t>
  </si>
  <si>
    <t>Vietname</t>
  </si>
  <si>
    <t>(a) Transferências de resíduos destinados a valorização sujeitas aos requisitos gerais de informação estabelecidos no artigo 18.º do Regulamento (CE) n.º 1013/2006, de 14 de junho (Resíduos da "Lista Verde" não sujeitos a notificação).</t>
  </si>
  <si>
    <t>2020 Rv</t>
  </si>
  <si>
    <t>2021 Po</t>
  </si>
  <si>
    <t>Países de destino \ origem</t>
  </si>
  <si>
    <t>Geórgia</t>
  </si>
  <si>
    <t>Camarões</t>
  </si>
  <si>
    <t>Seychelles</t>
  </si>
  <si>
    <t>Estados Unidos da América</t>
  </si>
  <si>
    <t>Peru</t>
  </si>
  <si>
    <t>São Cristóvão e Neves</t>
  </si>
  <si>
    <t>Coreia do Norte</t>
  </si>
  <si>
    <t>Coreia do Sul</t>
  </si>
  <si>
    <t>Modelo de gestão|Submodelo de gestão</t>
  </si>
  <si>
    <t xml:space="preserve">R. A. Açores </t>
  </si>
  <si>
    <t xml:space="preserve">R. A. Madeira </t>
  </si>
  <si>
    <r>
      <t>Total</t>
    </r>
    <r>
      <rPr>
        <b/>
        <vertAlign val="superscript"/>
        <sz val="7"/>
        <color theme="0"/>
        <rFont val="Arial"/>
        <family val="2"/>
      </rPr>
      <t>1</t>
    </r>
  </si>
  <si>
    <t xml:space="preserve">Alta </t>
  </si>
  <si>
    <t>Baixa</t>
  </si>
  <si>
    <t>Gestão concessionada</t>
  </si>
  <si>
    <t xml:space="preserve">   Concessões multimunicipais</t>
  </si>
  <si>
    <t xml:space="preserve">   Concessões regionais</t>
  </si>
  <si>
    <t xml:space="preserve">   Concessões municipais</t>
  </si>
  <si>
    <t>Gestão delegada</t>
  </si>
  <si>
    <t xml:space="preserve">   Delegações estatais</t>
  </si>
  <si>
    <t xml:space="preserve">   Parcerias Estado/municípios</t>
  </si>
  <si>
    <t xml:space="preserve">   Empresas municipais ou intermunicipais</t>
  </si>
  <si>
    <t>Gestão direta</t>
  </si>
  <si>
    <t xml:space="preserve">   Serviços municipais</t>
  </si>
  <si>
    <t xml:space="preserve">   Serviços municipalizados ou intermunicipalizados</t>
  </si>
  <si>
    <r>
      <t xml:space="preserve">1 </t>
    </r>
    <r>
      <rPr>
        <sz val="6"/>
        <color theme="1"/>
        <rFont val="Arial"/>
        <family val="2"/>
      </rPr>
      <t xml:space="preserve">Note-se que existem entidades gestoras que nalguns municípios prestam serviços em alta e noutros prestam em alta e/ou em baixa. Assim, a coluna "Total" não é a soma das colunas "Alta" e "Baixa". </t>
    </r>
  </si>
  <si>
    <t>Fonte: INE, I. P., ERSAR, I.P., ERSARA e DREM.</t>
  </si>
  <si>
    <r>
      <t>Quadro 7.19</t>
    </r>
    <r>
      <rPr>
        <sz val="12"/>
        <color theme="5"/>
        <rFont val="Calibri"/>
        <family val="2"/>
        <scheme val="minor"/>
      </rPr>
      <t xml:space="preserve"> -</t>
    </r>
    <r>
      <rPr>
        <sz val="11"/>
        <color theme="4"/>
        <rFont val="Calibri"/>
        <family val="2"/>
        <scheme val="minor"/>
      </rPr>
      <t xml:space="preserve"> Entidades gestoras dos serviços de saneamento de águas residuais urbanas por modelos de gestão, segundo a NUT I </t>
    </r>
  </si>
  <si>
    <r>
      <t>Total</t>
    </r>
    <r>
      <rPr>
        <b/>
        <vertAlign val="superscript"/>
        <sz val="8"/>
        <color theme="0"/>
        <rFont val="Arial"/>
        <family val="2"/>
      </rPr>
      <t>1</t>
    </r>
  </si>
  <si>
    <t xml:space="preserve">   Associações de municípios</t>
  </si>
  <si>
    <r>
      <t>Quadro 7.20</t>
    </r>
    <r>
      <rPr>
        <sz val="11"/>
        <color theme="5"/>
        <rFont val="Calibri"/>
        <family val="2"/>
        <scheme val="minor"/>
      </rPr>
      <t xml:space="preserve"> -</t>
    </r>
    <r>
      <rPr>
        <sz val="11"/>
        <color theme="4"/>
        <rFont val="Calibri"/>
        <family val="2"/>
        <scheme val="minor"/>
      </rPr>
      <t xml:space="preserve"> Entidades gestoras dos serviços de gestão de resíduos urbanos por modelos de gestão, segundo a NUT I</t>
    </r>
  </si>
  <si>
    <t>Quadro 7.21 - Pessoas ao serviço nas Organizações não governamentais de ambiente, por região, segundo o sexo e a classe etária</t>
  </si>
  <si>
    <t>Quadro 7.22 - Pessoas ao serviço nas Organizações não governamentais de ambiente, por região, segundo o tipo de prestação, nível profissional e sexo</t>
  </si>
  <si>
    <t>Quadro 7.23 - Estrutura dos impostos com relevância ambiental, por ramo de atividade e famílias e por categoria (2020)</t>
  </si>
  <si>
    <t>Unidade: % para o total das categorias</t>
  </si>
  <si>
    <t>Unidade: % para o total em cada atividade</t>
  </si>
  <si>
    <t>NACE A10</t>
  </si>
  <si>
    <t>Energia</t>
  </si>
  <si>
    <t>Poluição</t>
  </si>
  <si>
    <t>Recursos</t>
  </si>
  <si>
    <t>Transporte</t>
  </si>
  <si>
    <t>Agricultura, Silvicultura e Pesca</t>
  </si>
  <si>
    <t>Indústria e Energia</t>
  </si>
  <si>
    <t>Construção</t>
  </si>
  <si>
    <t>Comércio; Reparação automóvel; Transportes e Armazenagem; Alojamento e Restauração</t>
  </si>
  <si>
    <t>Informação e Comunicações</t>
  </si>
  <si>
    <t>Atividades financeiras e de seguros</t>
  </si>
  <si>
    <t>Atividades imobiliárias</t>
  </si>
  <si>
    <t>Atividades profissionais, técnicas e científicas e Atividades de serviços administrativos</t>
  </si>
  <si>
    <t>Administração pública e defesa; Segurança social; Educação; Saúde e Atividades de apoio social</t>
  </si>
  <si>
    <t>Artes, Entretimento, Reparação bens pessoais e Outros serviços</t>
  </si>
  <si>
    <t>Total dos ramos de atividade</t>
  </si>
  <si>
    <t>Famílias</t>
  </si>
  <si>
    <t>Outros (não residentes e não atribuído a um ramo)</t>
  </si>
  <si>
    <t>Fonte: INE, I. P.</t>
  </si>
  <si>
    <t>Quadro 7.24 - Taxas com relevância ambiental</t>
  </si>
  <si>
    <t>Quadro 7.25 - Portugal 2020 e Objetivos Temáticos do Ambiente (OT4, OT5 e OT6) - informação acumulada</t>
  </si>
  <si>
    <t>Quadro 7.26 - Portugal 2020 e Objetivos Temáticos do Ambiente (OT4, OT5 e OT6) - informação anual</t>
  </si>
  <si>
    <t>Quadro 7.27 - Dotação, fundo aprovado e executado dos Objetivos Temáticos do Ambiente (OT4, OT5 e OT6) do Portugal 2020 - informação acumulada</t>
  </si>
  <si>
    <t>Quadro 7.28 - Dotação, fundo aprovado e executado dos Objetivos Temáticos do Ambiente (OT4, OT5 e OT6) do Portugal 2020 - informação anual</t>
  </si>
  <si>
    <t>Quadro 7.30 - Objetivos Temáticos do Ambiente (OT4, OT5 e OT6) por Prioridades de Investimento (PI) do Portugal 2020 - informação anual</t>
  </si>
  <si>
    <t>Quadro 7.31 - Objetivos Temáticos do Ambiente (OT4, OT5 e OT6) por Prioridades de Investimento (PI) e Tipologias de Intervenção (TI) do Portugal 2020 - informação acumulada</t>
  </si>
  <si>
    <t>Informação acumulada</t>
  </si>
  <si>
    <t>Quadro 7.32 - Objetivos Temáticos do Ambiente (OT4, OT5 e OT6) por Prioridades de Investimento (PI) e Tipologias de Intervenção (TI) do Portugal 2020 - informação anual</t>
  </si>
  <si>
    <t>Quadro 7.33 - Objetivos Temáticos do Ambiente (OT4, OT5 e OT6) por Prioridades de Investimento (PI) e Tipologias de Intervenção (TI) do Portugal 2020, por NUTS II - informação acumulada</t>
  </si>
  <si>
    <t>Biocombustíveis</t>
  </si>
  <si>
    <t>(a) Dados atualizados.</t>
  </si>
  <si>
    <t>Fonte: Direção-Geral de Energia e Geologia (Balanço Energético).</t>
  </si>
  <si>
    <t>31.12.2021</t>
  </si>
  <si>
    <t>Transporte de passageiros (ligeiros e pesados)</t>
  </si>
  <si>
    <t>Quadro 4.1 - Medidas Agro-ambientais no âmbito dos programas de Desenvolvimento Rural 2014-2020 (PDR 2020/PRODERAM 2020/PRORURAL+) - Medidas Agro-ambientais</t>
  </si>
  <si>
    <t>Quadro 4.2 - Vendas de produtos fitofarmacêuticos, por tipo de função</t>
  </si>
  <si>
    <t>Quadro 4.3 - Consumo aparente de fertilizantes inorgânicos azotados, fosfatados e potássicos na agricultura - Portugal</t>
  </si>
  <si>
    <t>Quadro 4.4 - Balanço do azoto à superfície do solo - Portugal</t>
  </si>
  <si>
    <t>Quadro 4.5 - Balanço do fósforo à superfície do solo - Portugal</t>
  </si>
  <si>
    <t>Quadro 4.6 - Cultivo de milho geneticamente modificado em Portugal</t>
  </si>
  <si>
    <t xml:space="preserve">Quadro 5.1 - Movimento transfronteiriço de resíduos (Lista Laranja) por países de destino ou origem segundo a principal operação de gestão </t>
  </si>
  <si>
    <t>Quadro 5.2 - Movimento transfronteiriço de resíduos (Lista Verde) por países de destino\origem remetidos para valorização</t>
  </si>
  <si>
    <t>Quadro 6.1 - Consumo de energia primária por fonte energética</t>
  </si>
  <si>
    <t>Quadro 6.2 - Consumo de energia final por setor de atividade</t>
  </si>
  <si>
    <t xml:space="preserve">Quadro 6.3 - Consumo final de eletricidade </t>
  </si>
  <si>
    <t>Quadro 6.4 - Produção de eletricidade a partir de fontes renováveis</t>
  </si>
  <si>
    <t>Quadro 6.5 - Parque de veículos rodoviários motorizados presumivelmente em circulação, segundo o tipo de veículo</t>
  </si>
  <si>
    <t>Quadro 6.6 - Parque de veículos rodoviários motorizados de passageiros presumivelmente em circulação (a), por escalões de idade segundo o tipo de veículo - Tipo de veículo</t>
  </si>
  <si>
    <t xml:space="preserve">Quadro 6.7 - Parque de veículos rodoviários motorizados presumivelmente em circulação (a) por tipo de veículo, segundo o combustível principal </t>
  </si>
  <si>
    <t>Quadro 6.8 - Parque de veículos rodoviários motorizados de passageiros presumivelmente em circulação (a), por escalões de idade segundo tipo de motorização</t>
  </si>
  <si>
    <t>Quadro 6.9 - Consumo de combustíveis no transporte rodoviário</t>
  </si>
  <si>
    <t>Quadro 7.1 - Despesa das Administrações Públicas na Proteção da qualidade do ar e clima, por setor institucional e agregado económico</t>
  </si>
  <si>
    <t>Quadro 7.2 - Despesa das Administrações Públicas na Gestão de resíduos, por setor institucional e agregado económico</t>
  </si>
  <si>
    <t xml:space="preserve">Quadro 7.3 - Despesa das Administrações Públicas na Proteção e recuperação dos solos, de águas subterrâneas e superficiais, por setor institucional e agregado económico </t>
  </si>
  <si>
    <t>Quadro 7.4 - Despesa das Administrações Públicas na Proteção da biodiversidade e paisagem, por setor institucional e agregado económico</t>
  </si>
  <si>
    <t>Quadro 7.5 - Despesa em ambiente das Administrações Públicas por setor institucional e agregado económico</t>
  </si>
  <si>
    <t>Quadro 7.6 - Principais gastos, investimento e volume de negócios dos Produtores Especializados por atividade económica</t>
  </si>
  <si>
    <t>Quadro 7.7 - Investimentos das empresas da indústria com atividades de gestão e proteção por atividade económica, segundo o escalão de pessoal ao serviço (2019)</t>
  </si>
  <si>
    <t>Quadro 7.8 - Investimentos das empresas da indústria com atividades de gestão e proteção do ambiente por atividade económica, segundo as NUTS II (2019)</t>
  </si>
  <si>
    <t>Quadro 7.9 - Investimentos das empresas da indústria com gestão e proteção do ambiente por NUTS II, segundo o escalão de pessoal ao serviço (2019)</t>
  </si>
  <si>
    <t>Quadro 7.10 - Gastos das empresas da indústria com atividades de gestão e proteção do ambiente por atividade económica, segundo o escalão de pessoal ao serviço (2019)</t>
  </si>
  <si>
    <t>Quadro 7.11 - Gastos das empresas da indústria com atividades de gestão e proteção do ambiente por atividade económica, segundo as NUTS II (2019)</t>
  </si>
  <si>
    <t>Quadro 7.12 - Gastos das empresas da indústria com atividades de gestão e proteção do ambiente por NUTS II, segundo o escalão de pessoal ao serviço (2019)</t>
  </si>
  <si>
    <t xml:space="preserve">Quadro 7.13 - Rendimentos das empresas da indústria com atividades de gestão e proteção do ambiente por atividade económica, segundo o escalão de pessoal ao serviço (2019) </t>
  </si>
  <si>
    <t xml:space="preserve">Quadro 7.14 - Rendimentos das empresas da indústria com atividades de gestão e proteção do ambiente por atividade económica, segundo as NUTS II (2019) </t>
  </si>
  <si>
    <t xml:space="preserve">Quadro 7.15 - Rendimentos das empresas da indústria com atividades de gestão e proteção do ambiente por NUTS II, segundo o escalão de pessoal ao serviço (2019) </t>
  </si>
  <si>
    <t xml:space="preserve">Quadro 7.16 - Pessoas ao serviço nas empresas da indústria com atividades de gestão e proteção do ambiente por setor de atividade, segundo o regime de afetação (2019) </t>
  </si>
  <si>
    <t xml:space="preserve">Quadro 7.17 - Emprego "equivalente a tempo completo" em actividades de ambiente nas empresas da indústria com atividades de gestão e proteção do ambiente por setor de actividade, segundo as NUTS II (2019) </t>
  </si>
  <si>
    <t xml:space="preserve">Quadro 7.18 - Entidades gestoras dos serviços de abastecimento de água por modelos de gestão, segundo a NUT I </t>
  </si>
  <si>
    <t xml:space="preserve">Quadro 7.19 - Entidades gestoras dos serviços de saneamento de águas residuais urbanas por modelos de gestão, segundo a NUT I </t>
  </si>
  <si>
    <t>Quadro 7.20 - Entidades gestoras dos serviços de gestão de resíduos urbanos por modelos de gestão, segundo a NUT I</t>
  </si>
  <si>
    <t xml:space="preserve">Quadro 4.2 - Vendas de produtos fitofarmacêuticos, por tipo de função </t>
  </si>
  <si>
    <t>Quadro 4.3 - Consumo aparente de fertilizantes inorgânicos azotados, fosfatados e potássicos na agricultura</t>
  </si>
  <si>
    <t>Quadro 4.4 - Balanço do azoto à superfície do solo</t>
  </si>
  <si>
    <t>Quadro 4.5 - Balanço do fósforo à superfície do solo</t>
  </si>
  <si>
    <t>Quadro 5.1 - Movimento transfronteiriço de resíduos (Lista Laranja) por países
de destino ou origem segundo a principal operação de gestão (a)</t>
  </si>
  <si>
    <t>Quadro 5.2 - Movimento transfronteiriço de resíduos (Lista Verde) por países de destino\origem
remetidos para valorização (a)</t>
  </si>
  <si>
    <t xml:space="preserve">Quadro 6.4 - Produção de eletricidade a partir de fontes renováveis </t>
  </si>
  <si>
    <t>Quadro 6.5 - Parque de veículos rodoviários motorizados presumivelmente em circulação (a), 
segundo o tipo de veículo</t>
  </si>
  <si>
    <t>Quadro 6.6 - Parque de veículos rodoviários motorizados de passageiros presumivelmente em circulação (a), por escalões de idade segundo o tipo de veículo</t>
  </si>
  <si>
    <t>Quadro 7.2 - Despesa das Administrações Públicas na Gestão de resíduos,
por setor institucional e agregado económico</t>
  </si>
  <si>
    <t>Quadro 7.3 - Despesa das Administrações Públicas na Proteção e recuperação dos solos, de águas subterrâneas e superficiais, por setor institucional e agregado económico</t>
  </si>
  <si>
    <t>Quadro 7.4 - Despesa das Administrações Públicas na Proteção da biodiversidade e paisagem, 
por setor institucional e agregado económico</t>
  </si>
  <si>
    <r>
      <t xml:space="preserve">Quadro 4.1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Medidas Agro-ambientais no âmbito dos programas de Desenvolvimento Rural 2014-2020
(PDR 2020/PRORURAL+/PRODERAM 2020)</t>
    </r>
  </si>
  <si>
    <t>2021 Rv</t>
  </si>
  <si>
    <t>2022 Po</t>
  </si>
  <si>
    <t>TOTAL</t>
  </si>
  <si>
    <t>PDR 2020</t>
  </si>
  <si>
    <t>PRORURAL+</t>
  </si>
  <si>
    <t>Manutenção dos Sistemas Agro-florestais</t>
  </si>
  <si>
    <t>PRODERAM 2020</t>
  </si>
  <si>
    <t>Proteção e reforço da biodiversidade</t>
  </si>
  <si>
    <t>Montenegro</t>
  </si>
  <si>
    <t>Costa do Marfim</t>
  </si>
  <si>
    <t>Gabão</t>
  </si>
  <si>
    <t>Libéria</t>
  </si>
  <si>
    <t>Quénia</t>
  </si>
  <si>
    <t>Tanzânia</t>
  </si>
  <si>
    <t>Aruba</t>
  </si>
  <si>
    <t>Costa Rica</t>
  </si>
  <si>
    <t>Curaçau</t>
  </si>
  <si>
    <t>Guiana Francesa</t>
  </si>
  <si>
    <t>Jamaica</t>
  </si>
  <si>
    <t>Macau (China)</t>
  </si>
  <si>
    <t>Nova Zelândia</t>
  </si>
  <si>
    <t>Turquemenistão</t>
  </si>
  <si>
    <t>Ondas</t>
  </si>
  <si>
    <t>31.12.2022</t>
  </si>
  <si>
    <t>2018 (a)</t>
  </si>
  <si>
    <t>4 185</t>
  </si>
  <si>
    <t>2022 Pe</t>
  </si>
  <si>
    <t>Quadro 7.7 - Investimentos das empresas da indústria com atividades de gestão e proteção por atividade económica, segundo o escalão de pessoal ao serviço (2022)</t>
  </si>
  <si>
    <t/>
  </si>
  <si>
    <t>Quadro 7.8 - Investimentos das empresas da indústria com atividades de gestão e proteção do ambiente por atividade económica, segundo as NUTS II (2022)</t>
  </si>
  <si>
    <t>..</t>
  </si>
  <si>
    <t>Quadro 7.9 - Investimentos das empresas da indústria com gestão e proteção do ambiente por NUTS II, segundo o escalão de pessoal ao serviço (2022)</t>
  </si>
  <si>
    <t>Quadro 7.10 - Gastos das empresas da indústria com atividades de gestão e proteção do ambiente por atividade económica, segundo o escalão de pessoal ao serviço (2022)</t>
  </si>
  <si>
    <t>Quadro 7.11 - Gastos das empresas da indústria com atividades de gestão e proteção do ambiente por atividade económica, segundo as NUTS II (2022)</t>
  </si>
  <si>
    <t>Quadro 7.12 - Gastos das empresas da indústria com atividades de gestão e proteção do ambiente por NUTS II, segundo o escalão de pessoal ao serviço (2022)</t>
  </si>
  <si>
    <t>Quadro 7.13 - Rendimentos das empresas da indústria com atividades de gestão e proteção do ambiente por atividade económica, segundo o escalão de pessoal ao serviço (2022)</t>
  </si>
  <si>
    <t>Quadro 7.14 - Rendimentos das empresas da indústria com atividades de gestão e proteção do ambiente por atividade económica, segundo as NUTS II (2022)</t>
  </si>
  <si>
    <t>Quadro 7.15 - Rendimentos das empresas da indústria com atividades de gestão e proteção do ambiente por NUTS II, segundo o escalão de pessoal ao serviço (2022)</t>
  </si>
  <si>
    <t>Quadro 7.16 - Pessoas ao serviço nas empresas da indústria com atividades de gestão e proteção do ambiente por setor de atividade, segundo o regime de afetação (2022)</t>
  </si>
  <si>
    <t>Quadro 7.17 - Emprego "equivalente a tempo completo" em actividades de ambiente nas empresas da indústria com atividades de gestão e proteção do ambiente por setor de actividade, segundo as NUTS II (2022)</t>
  </si>
  <si>
    <t>...</t>
  </si>
  <si>
    <t>,,,</t>
  </si>
  <si>
    <t xml:space="preserve">Quadro 7.18 - Entidades gestoras dos serviços de abastecimento de água por modelos de gestão,
segundo a NUT I </t>
  </si>
  <si>
    <t>Quadro 7.23 - Estrutura dos impostos com relevância ambiental, por ramo de atividade e famílias e por categoria (2021)</t>
  </si>
  <si>
    <t>Dotação dos OT4, OT5 e OT6 (inclui REACT_EU)</t>
  </si>
  <si>
    <t>OT4, OT5 e OT 6/ Fundos de Coesão (inclui REACT_EU)</t>
  </si>
  <si>
    <t>Domínio Sustentabilidade - REACT_EU</t>
  </si>
  <si>
    <t>Dotação REACT_EU - FEDER+FSE</t>
  </si>
  <si>
    <t>Fonte: ADC, I. P.: Listas de operações finais dos anos 2015, 2016, 2017, 2018, 2019, 2020, 2021 e 2022 (FEDER, FC e FSE).</t>
  </si>
  <si>
    <t>REACT_EU - FEDER</t>
  </si>
  <si>
    <t>Estatísticas do Ambiente - 2022</t>
  </si>
  <si>
    <t>Índice</t>
  </si>
  <si>
    <t>Nota: Dados provisórios de 2021 e 2022.</t>
  </si>
  <si>
    <t>AMÉRICA (Norte, Central e Sul)</t>
  </si>
  <si>
    <t>DESIGNAÇÃO</t>
  </si>
  <si>
    <t>Taxas sobre a poluição</t>
  </si>
  <si>
    <t>Taxas de recolha e tratamento de resíduos sólidos</t>
  </si>
  <si>
    <t>Taxas de salubridade e saneamento</t>
  </si>
  <si>
    <t>Taxa de gestão do sistema de reciclagem de embalagens de vidro, papel, plástico, metal e madeira</t>
  </si>
  <si>
    <t>Taxa de gestão do sistema de reciclagem de medicamentos e produtos fitossanitários</t>
  </si>
  <si>
    <t>Taxa de gestão do sistema de reciclagem de óleos lubrificantes usados</t>
  </si>
  <si>
    <t>Taxa de gestão do sistema de reciclagem de pneus</t>
  </si>
  <si>
    <t>Taxa de remoção, bloqueamento e depósito de veículos e de gestão do sistema de reciclagem de veículos em fim de vida</t>
  </si>
  <si>
    <t>Taxa de gestão do sistema de reciclagem de equipamentos elétricos e eletrónicos</t>
  </si>
  <si>
    <t>Taxa de gestão do sistema de reciclagem de pilhas, baterias e acumuladores</t>
  </si>
  <si>
    <t>Taxa de gestão de resíduos</t>
  </si>
  <si>
    <t>//</t>
  </si>
  <si>
    <t>Taxa de recolha de cadáveres de animais mortos na exploração agrícola</t>
  </si>
  <si>
    <t>Taxas sobre os recursos</t>
  </si>
  <si>
    <t>Taxa de recursos hídricos (componentes A, I e U)</t>
  </si>
  <si>
    <t>Taxa de exploração de termas</t>
  </si>
  <si>
    <t>Total das taxas com relevância ambiental</t>
  </si>
  <si>
    <r>
      <t>unidade: 10</t>
    </r>
    <r>
      <rPr>
        <vertAlign val="superscript"/>
        <sz val="7"/>
        <rFont val="Arial"/>
        <family val="2"/>
      </rPr>
      <t>6</t>
    </r>
    <r>
      <rPr>
        <sz val="7"/>
        <rFont val="Arial"/>
        <family val="2"/>
      </rPr>
      <t xml:space="preserve"> euros</t>
    </r>
  </si>
  <si>
    <t>Quadro 7.29 - Objetivos Temáticos do Ambiente (OT4, OT5 e OT6) por Prioridades de Investimento (PI) do Portugal 2020 - informação acumulada</t>
  </si>
  <si>
    <t>*Quadro atualizado em 29-12-2023</t>
  </si>
  <si>
    <r>
      <t>Dotação dos Fundos de Coesão (inclui REACT_EU)</t>
    </r>
    <r>
      <rPr>
        <vertAlign val="superscript"/>
        <sz val="7"/>
        <rFont val="Arial"/>
        <family val="2"/>
      </rPr>
      <t>a</t>
    </r>
  </si>
  <si>
    <r>
      <rPr>
        <vertAlign val="superscript"/>
        <sz val="6"/>
        <color theme="1"/>
        <rFont val="Arial"/>
        <family val="2"/>
      </rPr>
      <t>a</t>
    </r>
    <r>
      <rPr>
        <sz val="6"/>
        <color theme="1"/>
        <rFont val="Arial"/>
        <family val="2"/>
      </rPr>
      <t>A 2ª tranche da reprogramação REACT_EU Compete, que foi aprovada a 4 janeiro de 2023, encontra-se incluída neste apuramento.</t>
    </r>
  </si>
  <si>
    <t>a Domínios intervenção OT13: Quadro 7 - 03, 13, 17, 22, 69, 71, 85, 86, 87.</t>
  </si>
  <si>
    <t>Parte da dotação REACT_EU - FEDER associada ao ambiente por DI (OT13)a</t>
  </si>
  <si>
    <t>Quadro 7.24 - Taxas com relevância ambiental *</t>
  </si>
  <si>
    <t>Quadro 7.25 - Portugal 2020 e Objetivos Temáticos do Ambiente (OT4, OT5 e OT6) - informação acumulada *</t>
  </si>
  <si>
    <t>Quadro 7.26 - Portugal 2020 e Objetivos Temáticos do Ambiente (OT4, OT5 e OT6) - informação anual *</t>
  </si>
  <si>
    <t>Quadro 7.27 - Dotação, fundo aprovado e executado dos Objetivos Temáticos do Ambiente (OT4, OT5 e OT6) do Portugal 2020 - informação acumulada *</t>
  </si>
  <si>
    <t>Quadro 7.28 - Dotação, fundo aprovado e executado dos Objetivos Temáticos do Ambiente (OT4, OT5 e OT6) do Portugal 2020 - informação anual *</t>
  </si>
  <si>
    <t>Quadro 7.29- Objetivos Temáticos do Ambiente (OT4, OT5 e OT6) por Prioridades de Investimento (PI) do Portugal 2020 - informação acumulada *</t>
  </si>
  <si>
    <t>Quadro 7.30 - Objetivos Temáticos do Ambiente (OT4, OT5 e OT6) por Prioridades de Investimento (PI) do Portugal 2020 - informação anual *</t>
  </si>
  <si>
    <t>Quadro 7.31 - Objetivos Temáticos do Ambiente (OT4, OT5 e OT6) por Prioridades de Investimento (PI) e Tipologias de Intervenção (TI) do Portugal 2020 - informação acumulada *</t>
  </si>
  <si>
    <t>Quadro 7.32 - Objetivos Temáticos do Ambiente (OT4, OT5 e OT6) por Prioridades de Investimento (PI) e Tipologias de Intervenção (TI) do Portugal 2020 - informação anual *</t>
  </si>
  <si>
    <t>Quadro 7.33 - Objetivos Temáticos do Ambiente (OT4, OT5 e OT6) por Prioridades de Investimento (PI) e Tipologias de Intervenção (TI) do Portugal 2020, por NUTS II - informação acumulada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</si>
</sst>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0">
    <numFmt numFmtId="164" formatCode="_-* #,##0.00\ _€_-;\-* #,##0.00\ _€_-;_-* &quot;-&quot;??\ _€_-;_-@_-"/>
    <numFmt numFmtId="165" formatCode="0.0"/>
    <numFmt numFmtId="166" formatCode="0.0%"/>
    <numFmt numFmtId="167" formatCode="_-* #,##0\ &quot;Esc.&quot;_-;\-* #,##0\ &quot;Esc.&quot;_-;_-* &quot;-&quot;\ &quot;Esc.&quot;_-;_-@_-"/>
    <numFmt numFmtId="168" formatCode="_-* #,##0.00\ &quot;Esc.&quot;_-;\-* #,##0.00\ &quot;Esc.&quot;_-;_-* &quot;-&quot;??\ &quot;Esc.&quot;_-;_-@_-"/>
    <numFmt numFmtId="169" formatCode="_-* #,##0\ _E_s_c_._-;\-* #,##0\ _E_s_c_._-;_-* &quot;-&quot;\ _E_s_c_._-;_-@_-"/>
    <numFmt numFmtId="170" formatCode="_-* #,##0.00\ _E_s_c_._-;\-* #,##0.00\ _E_s_c_._-;_-* &quot;-&quot;??\ _E_s_c_._-;_-@_-"/>
    <numFmt numFmtId="171" formatCode="###\ ###\ ##0"/>
    <numFmt numFmtId="172" formatCode="0_)"/>
    <numFmt numFmtId="173" formatCode="###\ ###\ ###\ ##0\ "/>
    <numFmt numFmtId="174" formatCode="####\ ####"/>
    <numFmt numFmtId="175" formatCode="#\ ###\ ###\ ###\ ###\ ##0"/>
    <numFmt numFmtId="176" formatCode="#\ ###\ ##0.0"/>
    <numFmt numFmtId="177" formatCode="###.000\ ###\ ###\ ##0\ "/>
    <numFmt numFmtId="178" formatCode="\ ###\ ###\ ##0"/>
    <numFmt numFmtId="179" formatCode="#,##0.0"/>
    <numFmt numFmtId="180" formatCode="#\ ###\ ###\ ###"/>
    <numFmt numFmtId="181" formatCode="###\ ##0"/>
    <numFmt numFmtId="182" formatCode="#\ ##0"/>
    <numFmt numFmtId="183" formatCode="0.000"/>
    <numFmt numFmtId="184" formatCode="#\ ###\ ###\ ##0"/>
    <numFmt numFmtId="185" formatCode="###\ ###\ ###\ ###\ "/>
    <numFmt numFmtId="186" formatCode="###\ ###\ ###\ ###"/>
    <numFmt numFmtId="187" formatCode="#\ ##0.0"/>
    <numFmt numFmtId="188" formatCode="\ 0\ #00\ ##0"/>
    <numFmt numFmtId="189" formatCode="###\ ###\ ##0__"/>
    <numFmt numFmtId="190" formatCode="\-##\ ###\ ###"/>
    <numFmt numFmtId="191" formatCode="\-######\ ###\ ###"/>
    <numFmt numFmtId="192" formatCode="\-#####\ ###\ ###"/>
    <numFmt numFmtId="193" formatCode="#\ ##0.000"/>
  </numFmts>
  <fonts count="11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7"/>
      <color indexed="8"/>
      <name val="Arial"/>
      <family val="2"/>
    </font>
    <font>
      <sz val="10"/>
      <name val="Arial"/>
      <family val="2"/>
    </font>
    <font>
      <b/>
      <sz val="7"/>
      <color indexed="8"/>
      <name val="Arial"/>
      <family val="2"/>
    </font>
    <font>
      <b/>
      <sz val="7"/>
      <color indexed="9"/>
      <name val="Arial"/>
      <family val="2"/>
    </font>
    <font>
      <sz val="6"/>
      <color indexed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color indexed="59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0"/>
      <name val="MS Sans Serif"/>
      <family val="2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indexed="52"/>
      <name val="Calibri"/>
      <family val="2"/>
    </font>
    <font>
      <sz val="9"/>
      <color indexed="8"/>
      <name val="Times New Roman"/>
      <family val="1"/>
    </font>
    <font>
      <sz val="11"/>
      <color indexed="17"/>
      <name val="Calibri"/>
      <family val="2"/>
    </font>
    <font>
      <b/>
      <sz val="11"/>
      <name val="Arial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sz val="8"/>
      <name val="NewCenturySchlbk"/>
      <family val="1"/>
    </font>
    <font>
      <b/>
      <sz val="12"/>
      <name val="Times New Roman"/>
      <family val="1"/>
    </font>
    <font>
      <sz val="11"/>
      <color indexed="20"/>
      <name val="Calibri"/>
      <family val="2"/>
    </font>
    <font>
      <sz val="9"/>
      <name val="Times New Roman"/>
      <family val="1"/>
    </font>
    <font>
      <sz val="11"/>
      <color indexed="60"/>
      <name val="Calibri"/>
      <family val="2"/>
    </font>
    <font>
      <b/>
      <sz val="9"/>
      <name val="Times New Roman"/>
      <family val="1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2"/>
      <name val="Helv"/>
    </font>
    <font>
      <sz val="10"/>
      <name val="Arial"/>
      <family val="2"/>
    </font>
    <font>
      <sz val="7"/>
      <color indexed="16"/>
      <name val="Arial"/>
      <family val="2"/>
    </font>
    <font>
      <b/>
      <sz val="7"/>
      <color indexed="16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color theme="4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7"/>
      <color theme="0"/>
      <name val="Arial"/>
      <family val="2"/>
    </font>
    <font>
      <b/>
      <sz val="7"/>
      <color indexed="63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Arial"/>
      <family val="2"/>
    </font>
    <font>
      <sz val="11"/>
      <color theme="5"/>
      <name val="Calibri"/>
      <family val="2"/>
      <scheme val="minor"/>
    </font>
    <font>
      <u/>
      <sz val="10"/>
      <color theme="10"/>
      <name val="Arial"/>
      <family val="2"/>
    </font>
    <font>
      <b/>
      <sz val="12"/>
      <color theme="0"/>
      <name val="Arial"/>
      <family val="2"/>
    </font>
    <font>
      <b/>
      <sz val="10"/>
      <color theme="4"/>
      <name val="Arial"/>
      <family val="2"/>
    </font>
    <font>
      <b/>
      <vertAlign val="superscript"/>
      <sz val="7"/>
      <color indexed="9"/>
      <name val="Arial"/>
      <family val="2"/>
    </font>
    <font>
      <b/>
      <sz val="6.5"/>
      <name val="Arial"/>
      <family val="2"/>
    </font>
    <font>
      <sz val="6.5"/>
      <name val="Arial"/>
      <family val="2"/>
    </font>
    <font>
      <sz val="8"/>
      <color theme="1"/>
      <name val="Arial"/>
      <family val="2"/>
    </font>
    <font>
      <sz val="7"/>
      <color theme="1"/>
      <name val="Calibri"/>
      <family val="2"/>
      <scheme val="minor"/>
    </font>
    <font>
      <b/>
      <sz val="10"/>
      <color theme="1"/>
      <name val="Arial"/>
      <family val="2"/>
    </font>
    <font>
      <vertAlign val="subscript"/>
      <sz val="7"/>
      <name val="Arial"/>
      <family val="2"/>
    </font>
    <font>
      <sz val="6"/>
      <color theme="1"/>
      <name val="Arial"/>
      <family val="2"/>
    </font>
    <font>
      <sz val="10"/>
      <color theme="1"/>
      <name val="Calibri"/>
      <family val="2"/>
      <scheme val="minor"/>
    </font>
    <font>
      <sz val="7"/>
      <color theme="0"/>
      <name val="Arial"/>
      <family val="2"/>
    </font>
    <font>
      <sz val="11"/>
      <color theme="7"/>
      <name val="Calibri"/>
      <family val="2"/>
      <scheme val="minor"/>
    </font>
    <font>
      <vertAlign val="superscript"/>
      <sz val="7"/>
      <color indexed="8"/>
      <name val="Arial"/>
      <family val="2"/>
    </font>
    <font>
      <b/>
      <sz val="7"/>
      <color theme="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vertAlign val="superscript"/>
      <sz val="6"/>
      <color indexed="8"/>
      <name val="Arial"/>
      <family val="2"/>
    </font>
    <font>
      <sz val="7"/>
      <color indexed="63"/>
      <name val="Arial"/>
      <family val="2"/>
    </font>
    <font>
      <vertAlign val="superscript"/>
      <sz val="7"/>
      <name val="Arial"/>
      <family val="2"/>
    </font>
    <font>
      <b/>
      <sz val="11"/>
      <color theme="4"/>
      <name val="Arial"/>
      <family val="2"/>
    </font>
    <font>
      <b/>
      <sz val="7"/>
      <color indexed="9"/>
      <name val="Calibri"/>
      <family val="2"/>
    </font>
    <font>
      <sz val="9"/>
      <color indexed="8"/>
      <name val="Arial"/>
      <family val="2"/>
    </font>
    <font>
      <sz val="8"/>
      <color rgb="FF002060"/>
      <name val="Calibri"/>
      <family val="2"/>
      <scheme val="minor"/>
    </font>
    <font>
      <sz val="7"/>
      <color theme="8" tint="-0.499984740745262"/>
      <name val="Arial"/>
      <family val="2"/>
    </font>
    <font>
      <sz val="7"/>
      <color theme="4"/>
      <name val="Arial"/>
      <family val="2"/>
    </font>
    <font>
      <sz val="9"/>
      <color rgb="FF002060"/>
      <name val="Calibri"/>
      <family val="2"/>
      <scheme val="minor"/>
    </font>
    <font>
      <sz val="7"/>
      <color theme="4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7"/>
      <color rgb="FF002060"/>
      <name val="Arial"/>
      <family val="2"/>
    </font>
    <font>
      <b/>
      <sz val="7"/>
      <color indexed="45"/>
      <name val="Arial"/>
      <family val="2"/>
    </font>
    <font>
      <b/>
      <vertAlign val="superscript"/>
      <sz val="7"/>
      <color theme="0"/>
      <name val="Arial"/>
      <family val="2"/>
    </font>
    <font>
      <vertAlign val="superscript"/>
      <sz val="6"/>
      <color theme="1"/>
      <name val="Arial"/>
      <family val="2"/>
    </font>
    <font>
      <sz val="12"/>
      <color theme="5"/>
      <name val="Calibri"/>
      <family val="2"/>
      <scheme val="minor"/>
    </font>
    <font>
      <b/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sz val="10"/>
      <name val="Tahoma"/>
      <family val="2"/>
    </font>
    <font>
      <sz val="8"/>
      <color rgb="FFFF0000"/>
      <name val="Calibri"/>
      <family val="2"/>
      <scheme val="minor"/>
    </font>
    <font>
      <sz val="8"/>
      <color theme="4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2"/>
      <color theme="4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mediumGray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9"/>
      </left>
      <right/>
      <top/>
      <bottom/>
      <diagonal/>
    </border>
    <border>
      <left/>
      <right/>
      <top/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26"/>
      </right>
      <top/>
      <bottom style="thin">
        <color theme="0"/>
      </bottom>
      <diagonal/>
    </border>
    <border>
      <left style="thin">
        <color theme="0"/>
      </left>
      <right style="thin">
        <color indexed="26"/>
      </right>
      <top style="thin">
        <color theme="0"/>
      </top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double">
        <color theme="7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double">
        <color rgb="FFCC990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double">
        <color rgb="FF242852"/>
      </bottom>
      <diagonal/>
    </border>
  </borders>
  <cellStyleXfs count="229">
    <xf numFmtId="0" fontId="0" fillId="0" borderId="0"/>
    <xf numFmtId="0" fontId="9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9" fillId="0" borderId="0" applyNumberFormat="0" applyFont="0" applyFill="0" applyBorder="0" applyProtection="0">
      <alignment horizontal="left" vertical="center" indent="2"/>
    </xf>
    <xf numFmtId="0" fontId="20" fillId="3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8" borderId="0" applyNumberFormat="0" applyBorder="0" applyAlignment="0" applyProtection="0"/>
    <xf numFmtId="0" fontId="20" fillId="3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19" fillId="0" borderId="1" applyNumberFormat="0" applyBorder="0" applyProtection="0">
      <alignment horizontal="center"/>
    </xf>
    <xf numFmtId="0" fontId="22" fillId="0" borderId="2" applyNumberFormat="0" applyFill="0" applyAlignment="0" applyProtection="0"/>
    <xf numFmtId="0" fontId="19" fillId="0" borderId="1" applyNumberFormat="0" applyBorder="0" applyProtection="0">
      <alignment horizontal="center"/>
    </xf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4" fillId="0" borderId="0" applyNumberFormat="0" applyFill="0" applyBorder="0" applyAlignment="0" applyProtection="0"/>
    <xf numFmtId="0" fontId="25" fillId="17" borderId="5" applyNumberFormat="0" applyAlignment="0" applyProtection="0"/>
    <xf numFmtId="0" fontId="26" fillId="18" borderId="6" applyNumberFormat="0">
      <alignment horizontal="center" vertical="center" wrapText="1"/>
    </xf>
    <xf numFmtId="0" fontId="27" fillId="18" borderId="6" applyNumberFormat="0">
      <alignment horizontal="center" vertical="center" wrapText="1"/>
    </xf>
    <xf numFmtId="0" fontId="28" fillId="0" borderId="7" applyNumberFormat="0" applyFill="0" applyAlignment="0" applyProtection="0"/>
    <xf numFmtId="164" fontId="9" fillId="0" borderId="0" applyFont="0" applyFill="0" applyBorder="0" applyAlignment="0" applyProtection="0"/>
    <xf numFmtId="0" fontId="29" fillId="0" borderId="0" applyNumberFormat="0">
      <alignment horizontal="right"/>
    </xf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6" borderId="0" applyNumberFormat="0" applyBorder="0" applyAlignment="0" applyProtection="0"/>
    <xf numFmtId="0" fontId="30" fillId="7" borderId="0" applyNumberFormat="0" applyBorder="0" applyAlignment="0" applyProtection="0"/>
    <xf numFmtId="0" fontId="31" fillId="18" borderId="6" applyNumberFormat="0">
      <alignment horizontal="center" vertical="center" wrapText="1"/>
    </xf>
    <xf numFmtId="0" fontId="32" fillId="0" borderId="0" applyFill="0" applyBorder="0" applyProtection="0"/>
    <xf numFmtId="0" fontId="33" fillId="2" borderId="5" applyNumberFormat="0" applyAlignment="0" applyProtection="0"/>
    <xf numFmtId="0" fontId="34" fillId="0" borderId="0" applyFont="0" applyAlignment="0">
      <alignment vertical="center"/>
    </xf>
    <xf numFmtId="0" fontId="35" fillId="0" borderId="0" applyNumberFormat="0" applyFill="0" applyBorder="0" applyAlignment="0" applyProtection="0"/>
    <xf numFmtId="0" fontId="36" fillId="6" borderId="0" applyNumberFormat="0" applyBorder="0" applyAlignment="0" applyProtection="0"/>
    <xf numFmtId="4" fontId="37" fillId="0" borderId="9">
      <alignment horizontal="right" vertical="center"/>
    </xf>
    <xf numFmtId="4" fontId="37" fillId="0" borderId="10">
      <alignment horizontal="right" vertical="center"/>
    </xf>
    <xf numFmtId="172" fontId="47" fillId="0" borderId="11" applyNumberFormat="0" applyFont="0" applyFill="0" applyAlignment="0" applyProtection="0"/>
    <xf numFmtId="172" fontId="47" fillId="0" borderId="12" applyNumberFormat="0" applyFont="0" applyFill="0" applyAlignment="0" applyProtection="0"/>
    <xf numFmtId="0" fontId="26" fillId="18" borderId="6" applyNumberFormat="0">
      <alignment horizontal="left" vertical="center" wrapText="1"/>
    </xf>
    <xf numFmtId="0" fontId="31" fillId="18" borderId="6" applyNumberFormat="0">
      <alignment horizontal="left" vertical="center" wrapText="1"/>
    </xf>
    <xf numFmtId="16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38" fillId="2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" fillId="0" borderId="0"/>
    <xf numFmtId="0" fontId="54" fillId="0" borderId="0"/>
    <xf numFmtId="0" fontId="55" fillId="0" borderId="0"/>
    <xf numFmtId="0" fontId="54" fillId="0" borderId="0"/>
    <xf numFmtId="0" fontId="18" fillId="0" borderId="0"/>
    <xf numFmtId="0" fontId="9" fillId="0" borderId="0"/>
    <xf numFmtId="0" fontId="9" fillId="0" borderId="0"/>
    <xf numFmtId="0" fontId="54" fillId="0" borderId="0"/>
    <xf numFmtId="0" fontId="54" fillId="0" borderId="0">
      <alignment vertical="top"/>
    </xf>
    <xf numFmtId="0" fontId="54" fillId="0" borderId="0"/>
    <xf numFmtId="0" fontId="16" fillId="0" borderId="0"/>
    <xf numFmtId="0" fontId="18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50" fillId="0" borderId="0"/>
    <xf numFmtId="0" fontId="39" fillId="0" borderId="0" applyNumberFormat="0" applyFill="0" applyBorder="0" applyProtection="0">
      <alignment horizontal="left" vertical="center"/>
    </xf>
    <xf numFmtId="0" fontId="18" fillId="18" borderId="13" applyNumberFormat="0" applyFont="0" applyAlignment="0" applyProtection="0"/>
    <xf numFmtId="0" fontId="19" fillId="24" borderId="9" applyNumberFormat="0" applyBorder="0" applyProtection="0">
      <alignment horizontal="center"/>
    </xf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0" fillId="0" borderId="0" applyNumberFormat="0" applyFill="0" applyProtection="0"/>
    <xf numFmtId="0" fontId="31" fillId="18" borderId="6" applyNumberFormat="0">
      <alignment horizontal="center" vertical="center" wrapText="1"/>
    </xf>
    <xf numFmtId="0" fontId="31" fillId="18" borderId="6" applyNumberFormat="0">
      <alignment horizontal="center" vertical="center" textRotation="90" wrapText="1"/>
    </xf>
    <xf numFmtId="0" fontId="31" fillId="18" borderId="6" applyNumberFormat="0">
      <alignment horizontal="right" vertical="center" wrapText="1"/>
    </xf>
    <xf numFmtId="0" fontId="41" fillId="17" borderId="14" applyNumberFormat="0" applyAlignment="0" applyProtection="0"/>
    <xf numFmtId="169" fontId="9" fillId="0" borderId="0" applyFont="0" applyFill="0" applyBorder="0" applyAlignment="0" applyProtection="0"/>
    <xf numFmtId="172" fontId="47" fillId="0" borderId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2" fillId="0" borderId="0" applyNumberFormat="0"/>
    <xf numFmtId="0" fontId="19" fillId="0" borderId="0" applyNumberFormat="0" applyFill="0" applyBorder="0" applyProtection="0">
      <alignment horizontal="left"/>
    </xf>
    <xf numFmtId="0" fontId="44" fillId="0" borderId="0" applyNumberFormat="0" applyFill="0" applyBorder="0" applyAlignment="0" applyProtection="0"/>
    <xf numFmtId="0" fontId="19" fillId="0" borderId="15" applyBorder="0">
      <alignment horizontal="left"/>
    </xf>
    <xf numFmtId="0" fontId="26" fillId="18" borderId="6" applyNumberFormat="0">
      <alignment horizontal="right" vertical="center" wrapText="1"/>
    </xf>
    <xf numFmtId="0" fontId="27" fillId="18" borderId="6" applyNumberFormat="0">
      <alignment horizontal="right" vertical="center" wrapText="1"/>
    </xf>
    <xf numFmtId="0" fontId="45" fillId="19" borderId="8" applyNumberFormat="0" applyAlignment="0" applyProtection="0"/>
    <xf numFmtId="170" fontId="9" fillId="0" borderId="0" applyFont="0" applyFill="0" applyBorder="0" applyAlignment="0" applyProtection="0"/>
    <xf numFmtId="172" fontId="48" fillId="0" borderId="0" applyNumberFormat="0" applyFont="0" applyFill="0" applyAlignment="0" applyProtection="0"/>
    <xf numFmtId="4" fontId="37" fillId="0" borderId="0"/>
    <xf numFmtId="0" fontId="9" fillId="0" borderId="0"/>
    <xf numFmtId="0" fontId="9" fillId="0" borderId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8" borderId="0" applyNumberFormat="0" applyBorder="0" applyAlignment="0" applyProtection="0"/>
    <xf numFmtId="0" fontId="20" fillId="3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6" borderId="0" applyNumberFormat="0" applyBorder="0" applyAlignment="0" applyProtection="0"/>
    <xf numFmtId="0" fontId="36" fillId="6" borderId="0" applyNumberFormat="0" applyBorder="0" applyAlignment="0" applyProtection="0"/>
    <xf numFmtId="0" fontId="25" fillId="17" borderId="5" applyNumberFormat="0" applyAlignment="0" applyProtection="0"/>
    <xf numFmtId="0" fontId="45" fillId="19" borderId="8" applyNumberFormat="0" applyAlignment="0" applyProtection="0"/>
    <xf numFmtId="0" fontId="4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4" fillId="0" borderId="0" applyNumberFormat="0" applyFill="0" applyBorder="0" applyAlignment="0" applyProtection="0"/>
    <xf numFmtId="0" fontId="33" fillId="2" borderId="5" applyNumberFormat="0" applyAlignment="0" applyProtection="0"/>
    <xf numFmtId="0" fontId="28" fillId="0" borderId="7" applyNumberFormat="0" applyFill="0" applyAlignment="0" applyProtection="0"/>
    <xf numFmtId="0" fontId="38" fillId="2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18" borderId="13" applyNumberFormat="0" applyFont="0" applyAlignment="0" applyProtection="0"/>
    <xf numFmtId="0" fontId="41" fillId="17" borderId="14" applyNumberFormat="0" applyAlignment="0" applyProtection="0"/>
    <xf numFmtId="0" fontId="44" fillId="0" borderId="0" applyNumberFormat="0" applyFill="0" applyBorder="0" applyAlignment="0" applyProtection="0"/>
    <xf numFmtId="0" fontId="57" fillId="0" borderId="29" applyNumberFormat="0" applyFill="0" applyAlignment="0" applyProtection="0"/>
    <xf numFmtId="0" fontId="42" fillId="0" borderId="0" applyNumberForma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5" fillId="0" borderId="0"/>
    <xf numFmtId="0" fontId="9" fillId="0" borderId="0"/>
    <xf numFmtId="0" fontId="4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67" fillId="0" borderId="0" applyNumberFormat="0" applyFill="0" applyBorder="0" applyAlignment="0" applyProtection="0"/>
    <xf numFmtId="0" fontId="1" fillId="0" borderId="0"/>
    <xf numFmtId="0" fontId="1" fillId="0" borderId="0"/>
    <xf numFmtId="0" fontId="53" fillId="0" borderId="0"/>
    <xf numFmtId="0" fontId="9" fillId="0" borderId="0"/>
    <xf numFmtId="0" fontId="105" fillId="0" borderId="0"/>
  </cellStyleXfs>
  <cellXfs count="709">
    <xf numFmtId="0" fontId="0" fillId="0" borderId="0" xfId="0"/>
    <xf numFmtId="0" fontId="10" fillId="0" borderId="0" xfId="102" applyFont="1" applyAlignment="1">
      <alignment horizontal="left" vertical="center"/>
    </xf>
    <xf numFmtId="0" fontId="8" fillId="0" borderId="0" xfId="102" applyFont="1"/>
    <xf numFmtId="0" fontId="13" fillId="0" borderId="0" xfId="102" applyFont="1"/>
    <xf numFmtId="0" fontId="8" fillId="0" borderId="0" xfId="102" applyFont="1" applyAlignment="1">
      <alignment horizontal="right"/>
    </xf>
    <xf numFmtId="173" fontId="10" fillId="0" borderId="0" xfId="102" applyNumberFormat="1" applyFont="1" applyAlignment="1">
      <alignment horizontal="right" vertical="center"/>
    </xf>
    <xf numFmtId="173" fontId="8" fillId="0" borderId="0" xfId="102" applyNumberFormat="1" applyFont="1" applyAlignment="1">
      <alignment horizontal="right" vertical="center"/>
    </xf>
    <xf numFmtId="173" fontId="26" fillId="0" borderId="0" xfId="102" applyNumberFormat="1" applyFont="1"/>
    <xf numFmtId="166" fontId="9" fillId="0" borderId="0" xfId="124" applyNumberFormat="1" applyFont="1"/>
    <xf numFmtId="0" fontId="11" fillId="25" borderId="19" xfId="102" applyFont="1" applyFill="1" applyBorder="1"/>
    <xf numFmtId="0" fontId="11" fillId="25" borderId="19" xfId="102" applyFont="1" applyFill="1" applyBorder="1" applyAlignment="1">
      <alignment vertical="center"/>
    </xf>
    <xf numFmtId="0" fontId="11" fillId="25" borderId="19" xfId="102" quotePrefix="1" applyFont="1" applyFill="1" applyBorder="1" applyAlignment="1">
      <alignment vertical="center"/>
    </xf>
    <xf numFmtId="0" fontId="13" fillId="26" borderId="0" xfId="102" applyFont="1" applyFill="1"/>
    <xf numFmtId="0" fontId="17" fillId="0" borderId="0" xfId="102" applyFont="1"/>
    <xf numFmtId="0" fontId="17" fillId="26" borderId="0" xfId="102" applyFont="1" applyFill="1"/>
    <xf numFmtId="0" fontId="55" fillId="0" borderId="0" xfId="215" applyFont="1"/>
    <xf numFmtId="0" fontId="13" fillId="0" borderId="0" xfId="102" applyFont="1" applyAlignment="1">
      <alignment horizontal="right" vertical="center"/>
    </xf>
    <xf numFmtId="0" fontId="60" fillId="25" borderId="18" xfId="102" applyFont="1" applyFill="1" applyBorder="1" applyAlignment="1">
      <alignment horizontal="center" vertical="center" wrapText="1"/>
    </xf>
    <xf numFmtId="0" fontId="15" fillId="0" borderId="0" xfId="102" applyFont="1" applyAlignment="1">
      <alignment horizontal="center" vertical="center"/>
    </xf>
    <xf numFmtId="0" fontId="15" fillId="0" borderId="0" xfId="102" applyFont="1" applyAlignment="1">
      <alignment horizontal="center" vertical="center" wrapText="1"/>
    </xf>
    <xf numFmtId="0" fontId="10" fillId="0" borderId="0" xfId="102" applyFont="1" applyAlignment="1">
      <alignment vertical="center"/>
    </xf>
    <xf numFmtId="3" fontId="13" fillId="0" borderId="0" xfId="102" applyNumberFormat="1" applyFont="1" applyAlignment="1">
      <alignment horizontal="right" vertical="center"/>
    </xf>
    <xf numFmtId="3" fontId="13" fillId="0" borderId="0" xfId="102" applyNumberFormat="1" applyFont="1" applyAlignment="1">
      <alignment vertical="center"/>
    </xf>
    <xf numFmtId="0" fontId="8" fillId="0" borderId="0" xfId="102" applyFont="1" applyAlignment="1">
      <alignment horizontal="left" vertical="center" indent="1"/>
    </xf>
    <xf numFmtId="173" fontId="14" fillId="0" borderId="0" xfId="102" applyNumberFormat="1" applyFont="1" applyAlignment="1">
      <alignment vertical="center"/>
    </xf>
    <xf numFmtId="173" fontId="13" fillId="0" borderId="0" xfId="102" applyNumberFormat="1" applyFont="1" applyAlignment="1">
      <alignment vertical="center"/>
    </xf>
    <xf numFmtId="3" fontId="8" fillId="0" borderId="0" xfId="102" applyNumberFormat="1" applyFont="1" applyAlignment="1">
      <alignment vertical="center"/>
    </xf>
    <xf numFmtId="173" fontId="10" fillId="0" borderId="0" xfId="102" applyNumberFormat="1" applyFont="1" applyAlignment="1">
      <alignment vertical="center"/>
    </xf>
    <xf numFmtId="173" fontId="13" fillId="0" borderId="0" xfId="102" applyNumberFormat="1" applyFont="1" applyAlignment="1">
      <alignment horizontal="right" vertical="center"/>
    </xf>
    <xf numFmtId="173" fontId="8" fillId="0" borderId="0" xfId="102" applyNumberFormat="1" applyFont="1" applyAlignment="1">
      <alignment vertical="center"/>
    </xf>
    <xf numFmtId="0" fontId="61" fillId="0" borderId="0" xfId="0" applyFont="1" applyAlignment="1">
      <alignment vertical="center" wrapText="1"/>
    </xf>
    <xf numFmtId="0" fontId="62" fillId="0" borderId="0" xfId="215" applyFont="1"/>
    <xf numFmtId="0" fontId="55" fillId="0" borderId="17" xfId="215" applyFont="1" applyBorder="1"/>
    <xf numFmtId="0" fontId="17" fillId="0" borderId="0" xfId="215" applyFont="1" applyAlignment="1">
      <alignment horizontal="left" vertical="center"/>
    </xf>
    <xf numFmtId="0" fontId="63" fillId="0" borderId="0" xfId="215" applyFont="1"/>
    <xf numFmtId="173" fontId="55" fillId="0" borderId="0" xfId="215" applyNumberFormat="1" applyFont="1"/>
    <xf numFmtId="0" fontId="4" fillId="0" borderId="0" xfId="215"/>
    <xf numFmtId="0" fontId="60" fillId="25" borderId="34" xfId="102" applyFont="1" applyFill="1" applyBorder="1" applyAlignment="1">
      <alignment horizontal="center" vertical="center" wrapText="1"/>
    </xf>
    <xf numFmtId="171" fontId="14" fillId="0" borderId="0" xfId="102" applyNumberFormat="1" applyFont="1" applyAlignment="1">
      <alignment vertical="center"/>
    </xf>
    <xf numFmtId="171" fontId="13" fillId="0" borderId="0" xfId="102" applyNumberFormat="1" applyFont="1" applyAlignment="1">
      <alignment vertical="center"/>
    </xf>
    <xf numFmtId="171" fontId="13" fillId="0" borderId="0" xfId="102" applyNumberFormat="1" applyFont="1" applyAlignment="1">
      <alignment horizontal="right" vertical="center"/>
    </xf>
    <xf numFmtId="3" fontId="64" fillId="0" borderId="0" xfId="215" applyNumberFormat="1" applyFont="1"/>
    <xf numFmtId="171" fontId="14" fillId="0" borderId="0" xfId="102" applyNumberFormat="1" applyFont="1" applyAlignment="1">
      <alignment horizontal="right" vertical="center"/>
    </xf>
    <xf numFmtId="171" fontId="10" fillId="0" borderId="0" xfId="102" applyNumberFormat="1" applyFont="1" applyAlignment="1">
      <alignment horizontal="right" vertical="center"/>
    </xf>
    <xf numFmtId="171" fontId="8" fillId="0" borderId="0" xfId="102" applyNumberFormat="1" applyFont="1" applyAlignment="1">
      <alignment horizontal="right" vertical="center"/>
    </xf>
    <xf numFmtId="171" fontId="10" fillId="0" borderId="0" xfId="102" applyNumberFormat="1" applyFont="1" applyAlignment="1">
      <alignment vertical="center"/>
    </xf>
    <xf numFmtId="0" fontId="59" fillId="0" borderId="0" xfId="215" applyFont="1"/>
    <xf numFmtId="0" fontId="4" fillId="0" borderId="17" xfId="215" applyBorder="1"/>
    <xf numFmtId="0" fontId="60" fillId="25" borderId="0" xfId="102" applyFont="1" applyFill="1" applyAlignment="1">
      <alignment horizontal="center" vertical="center"/>
    </xf>
    <xf numFmtId="0" fontId="60" fillId="25" borderId="35" xfId="102" applyFont="1" applyFill="1" applyBorder="1" applyAlignment="1">
      <alignment horizontal="center" vertical="center" wrapText="1"/>
    </xf>
    <xf numFmtId="0" fontId="60" fillId="0" borderId="0" xfId="102" applyFont="1" applyAlignment="1">
      <alignment vertical="center"/>
    </xf>
    <xf numFmtId="1" fontId="4" fillId="0" borderId="0" xfId="215" applyNumberFormat="1"/>
    <xf numFmtId="0" fontId="60" fillId="25" borderId="19" xfId="102" applyFont="1" applyFill="1" applyBorder="1" applyAlignment="1">
      <alignment horizontal="center" vertical="center"/>
    </xf>
    <xf numFmtId="0" fontId="60" fillId="25" borderId="20" xfId="102" applyFont="1" applyFill="1" applyBorder="1" applyAlignment="1">
      <alignment horizontal="center" vertical="center" wrapText="1"/>
    </xf>
    <xf numFmtId="0" fontId="60" fillId="25" borderId="21" xfId="102" applyFont="1" applyFill="1" applyBorder="1" applyAlignment="1">
      <alignment horizontal="center" vertical="center" wrapText="1"/>
    </xf>
    <xf numFmtId="0" fontId="4" fillId="0" borderId="0" xfId="215" applyAlignment="1">
      <alignment vertical="center"/>
    </xf>
    <xf numFmtId="0" fontId="65" fillId="0" borderId="0" xfId="0" applyFont="1" applyAlignment="1">
      <alignment horizontal="left" vertical="center"/>
    </xf>
    <xf numFmtId="0" fontId="4" fillId="0" borderId="0" xfId="215" applyAlignment="1">
      <alignment horizontal="center" vertical="center"/>
    </xf>
    <xf numFmtId="166" fontId="9" fillId="0" borderId="0" xfId="122" applyNumberFormat="1" applyFont="1"/>
    <xf numFmtId="174" fontId="11" fillId="25" borderId="16" xfId="216" applyNumberFormat="1" applyFont="1" applyFill="1" applyBorder="1" applyAlignment="1">
      <alignment horizontal="center" vertical="center" wrapText="1"/>
    </xf>
    <xf numFmtId="0" fontId="9" fillId="0" borderId="0" xfId="216"/>
    <xf numFmtId="177" fontId="55" fillId="0" borderId="0" xfId="215" applyNumberFormat="1" applyFont="1"/>
    <xf numFmtId="0" fontId="11" fillId="25" borderId="18" xfId="102" applyFont="1" applyFill="1" applyBorder="1" applyAlignment="1">
      <alignment horizontal="center" vertical="center"/>
    </xf>
    <xf numFmtId="0" fontId="11" fillId="25" borderId="20" xfId="102" applyFont="1" applyFill="1" applyBorder="1" applyAlignment="1">
      <alignment horizontal="center" vertical="center" wrapText="1"/>
    </xf>
    <xf numFmtId="0" fontId="11" fillId="25" borderId="21" xfId="102" applyFont="1" applyFill="1" applyBorder="1" applyAlignment="1">
      <alignment horizontal="center" vertical="center" wrapText="1"/>
    </xf>
    <xf numFmtId="171" fontId="4" fillId="0" borderId="0" xfId="215" applyNumberFormat="1"/>
    <xf numFmtId="0" fontId="64" fillId="0" borderId="0" xfId="215" applyFont="1"/>
    <xf numFmtId="3" fontId="26" fillId="0" borderId="0" xfId="0" applyNumberFormat="1" applyFont="1" applyAlignment="1">
      <alignment vertical="center"/>
    </xf>
    <xf numFmtId="0" fontId="7" fillId="0" borderId="0" xfId="102" applyFont="1"/>
    <xf numFmtId="0" fontId="12" fillId="0" borderId="0" xfId="102" applyFont="1"/>
    <xf numFmtId="49" fontId="8" fillId="0" borderId="0" xfId="102" applyNumberFormat="1" applyFont="1" applyAlignment="1">
      <alignment horizontal="left" vertical="center"/>
    </xf>
    <xf numFmtId="0" fontId="9" fillId="0" borderId="0" xfId="102"/>
    <xf numFmtId="0" fontId="11" fillId="26" borderId="0" xfId="102" applyFont="1" applyFill="1"/>
    <xf numFmtId="0" fontId="11" fillId="26" borderId="0" xfId="102" applyFont="1" applyFill="1" applyAlignment="1">
      <alignment horizontal="center" vertical="center" wrapText="1"/>
    </xf>
    <xf numFmtId="0" fontId="11" fillId="26" borderId="0" xfId="102" applyFont="1" applyFill="1" applyAlignment="1">
      <alignment horizontal="center" vertical="center"/>
    </xf>
    <xf numFmtId="0" fontId="9" fillId="26" borderId="0" xfId="102" applyFill="1"/>
    <xf numFmtId="0" fontId="8" fillId="0" borderId="0" xfId="216" applyFont="1" applyAlignment="1">
      <alignment horizontal="center" vertical="center"/>
    </xf>
    <xf numFmtId="173" fontId="10" fillId="0" borderId="0" xfId="216" applyNumberFormat="1" applyFont="1" applyAlignment="1">
      <alignment horizontal="right" vertical="center"/>
    </xf>
    <xf numFmtId="173" fontId="8" fillId="0" borderId="0" xfId="216" applyNumberFormat="1" applyFont="1" applyAlignment="1">
      <alignment horizontal="right" vertical="center"/>
    </xf>
    <xf numFmtId="173" fontId="17" fillId="0" borderId="0" xfId="102" applyNumberFormat="1" applyFont="1"/>
    <xf numFmtId="9" fontId="17" fillId="0" borderId="0" xfId="122" applyFont="1" applyFill="1"/>
    <xf numFmtId="0" fontId="9" fillId="0" borderId="17" xfId="102" applyBorder="1"/>
    <xf numFmtId="173" fontId="9" fillId="0" borderId="0" xfId="102" applyNumberFormat="1"/>
    <xf numFmtId="0" fontId="14" fillId="26" borderId="0" xfId="102" applyFont="1" applyFill="1" applyAlignment="1">
      <alignment horizontal="center"/>
    </xf>
    <xf numFmtId="173" fontId="8" fillId="0" borderId="0" xfId="102" applyNumberFormat="1" applyFont="1" applyAlignment="1">
      <alignment horizontal="right"/>
    </xf>
    <xf numFmtId="165" fontId="13" fillId="26" borderId="0" xfId="102" applyNumberFormat="1" applyFont="1" applyFill="1" applyAlignment="1">
      <alignment horizontal="right" vertical="center"/>
    </xf>
    <xf numFmtId="165" fontId="13" fillId="0" borderId="0" xfId="102" applyNumberFormat="1" applyFont="1" applyAlignment="1">
      <alignment horizontal="right" vertical="center"/>
    </xf>
    <xf numFmtId="175" fontId="14" fillId="26" borderId="0" xfId="214" applyNumberFormat="1" applyFont="1" applyFill="1" applyAlignment="1">
      <alignment horizontal="right" vertical="center"/>
    </xf>
    <xf numFmtId="176" fontId="14" fillId="26" borderId="0" xfId="214" applyNumberFormat="1" applyFont="1" applyFill="1" applyAlignment="1">
      <alignment horizontal="right" vertical="center"/>
    </xf>
    <xf numFmtId="175" fontId="13" fillId="0" borderId="0" xfId="214" applyNumberFormat="1" applyFont="1" applyAlignment="1">
      <alignment horizontal="right" vertical="center"/>
    </xf>
    <xf numFmtId="176" fontId="13" fillId="26" borderId="0" xfId="214" applyNumberFormat="1" applyFont="1" applyFill="1" applyAlignment="1">
      <alignment horizontal="right" vertical="center"/>
    </xf>
    <xf numFmtId="0" fontId="14" fillId="0" borderId="0" xfId="102" applyFont="1" applyAlignment="1">
      <alignment horizontal="center"/>
    </xf>
    <xf numFmtId="175" fontId="14" fillId="0" borderId="0" xfId="214" applyNumberFormat="1" applyFont="1" applyAlignment="1">
      <alignment horizontal="right" vertical="center"/>
    </xf>
    <xf numFmtId="176" fontId="14" fillId="0" borderId="0" xfId="214" applyNumberFormat="1" applyFont="1" applyAlignment="1">
      <alignment horizontal="right" vertical="center"/>
    </xf>
    <xf numFmtId="176" fontId="13" fillId="0" borderId="0" xfId="214" applyNumberFormat="1" applyFont="1" applyAlignment="1">
      <alignment horizontal="right" vertical="center"/>
    </xf>
    <xf numFmtId="49" fontId="10" fillId="0" borderId="0" xfId="102" applyNumberFormat="1" applyFont="1" applyAlignment="1">
      <alignment horizontal="center" vertical="center"/>
    </xf>
    <xf numFmtId="0" fontId="11" fillId="0" borderId="0" xfId="102" applyFont="1" applyAlignment="1">
      <alignment horizontal="center" vertical="center" wrapText="1"/>
    </xf>
    <xf numFmtId="0" fontId="11" fillId="0" borderId="0" xfId="102" applyFont="1" applyAlignment="1">
      <alignment horizontal="center" vertical="center"/>
    </xf>
    <xf numFmtId="0" fontId="14" fillId="0" borderId="0" xfId="102" applyFont="1" applyAlignment="1">
      <alignment vertical="center"/>
    </xf>
    <xf numFmtId="0" fontId="8" fillId="0" borderId="0" xfId="102" applyFont="1" applyAlignment="1">
      <alignment horizontal="left" vertical="center"/>
    </xf>
    <xf numFmtId="3" fontId="14" fillId="0" borderId="0" xfId="214" applyNumberFormat="1" applyFont="1" applyAlignment="1">
      <alignment horizontal="right" vertical="center" wrapText="1"/>
    </xf>
    <xf numFmtId="3" fontId="13" fillId="0" borderId="0" xfId="214" applyNumberFormat="1" applyFont="1" applyAlignment="1">
      <alignment horizontal="right" vertical="center" wrapText="1"/>
    </xf>
    <xf numFmtId="3" fontId="13" fillId="0" borderId="0" xfId="214" applyNumberFormat="1" applyFont="1" applyAlignment="1">
      <alignment horizontal="right" vertical="center"/>
    </xf>
    <xf numFmtId="3" fontId="14" fillId="0" borderId="0" xfId="214" applyNumberFormat="1" applyFont="1" applyAlignment="1">
      <alignment horizontal="right" vertical="center"/>
    </xf>
    <xf numFmtId="0" fontId="9" fillId="0" borderId="0" xfId="102" applyAlignment="1">
      <alignment vertical="center"/>
    </xf>
    <xf numFmtId="173" fontId="12" fillId="0" borderId="0" xfId="102" applyNumberFormat="1" applyFont="1"/>
    <xf numFmtId="171" fontId="7" fillId="0" borderId="0" xfId="216" applyNumberFormat="1" applyFont="1"/>
    <xf numFmtId="0" fontId="51" fillId="0" borderId="0" xfId="216" applyFont="1" applyAlignment="1">
      <alignment horizontal="left"/>
    </xf>
    <xf numFmtId="171" fontId="52" fillId="0" borderId="0" xfId="216" applyNumberFormat="1" applyFont="1" applyAlignment="1">
      <alignment horizontal="left"/>
    </xf>
    <xf numFmtId="171" fontId="51" fillId="0" borderId="0" xfId="216" applyNumberFormat="1" applyFont="1"/>
    <xf numFmtId="171" fontId="13" fillId="0" borderId="0" xfId="216" applyNumberFormat="1" applyFont="1" applyAlignment="1">
      <alignment horizontal="right"/>
    </xf>
    <xf numFmtId="171" fontId="14" fillId="25" borderId="0" xfId="216" applyNumberFormat="1" applyFont="1" applyFill="1" applyAlignment="1">
      <alignment horizontal="left"/>
    </xf>
    <xf numFmtId="171" fontId="15" fillId="0" borderId="0" xfId="216" applyNumberFormat="1" applyFont="1"/>
    <xf numFmtId="171" fontId="10" fillId="0" borderId="0" xfId="216" applyNumberFormat="1" applyFont="1"/>
    <xf numFmtId="171" fontId="8" fillId="0" borderId="0" xfId="144" applyNumberFormat="1" applyFont="1" applyAlignment="1">
      <alignment horizontal="right"/>
    </xf>
    <xf numFmtId="171" fontId="14" fillId="0" borderId="0" xfId="212" applyNumberFormat="1" applyFont="1"/>
    <xf numFmtId="171" fontId="8" fillId="0" borderId="0" xfId="144" applyNumberFormat="1" applyFont="1"/>
    <xf numFmtId="171" fontId="8" fillId="0" borderId="0" xfId="216" applyNumberFormat="1" applyFont="1" applyAlignment="1">
      <alignment horizontal="left" indent="1"/>
    </xf>
    <xf numFmtId="171" fontId="8" fillId="0" borderId="0" xfId="212" applyNumberFormat="1" applyFont="1" applyAlignment="1">
      <alignment horizontal="right"/>
    </xf>
    <xf numFmtId="171" fontId="13" fillId="0" borderId="0" xfId="212" applyNumberFormat="1" applyFont="1"/>
    <xf numFmtId="171" fontId="13" fillId="0" borderId="0" xfId="216" applyNumberFormat="1" applyFont="1"/>
    <xf numFmtId="171" fontId="51" fillId="0" borderId="17" xfId="216" applyNumberFormat="1" applyFont="1" applyBorder="1"/>
    <xf numFmtId="0" fontId="27" fillId="26" borderId="0" xfId="116" applyFont="1" applyFill="1" applyAlignment="1">
      <alignment vertical="center"/>
    </xf>
    <xf numFmtId="173" fontId="27" fillId="26" borderId="0" xfId="116" applyNumberFormat="1" applyFont="1" applyFill="1" applyAlignment="1">
      <alignment vertical="center"/>
    </xf>
    <xf numFmtId="171" fontId="17" fillId="0" borderId="0" xfId="216" applyNumberFormat="1" applyFont="1"/>
    <xf numFmtId="173" fontId="65" fillId="0" borderId="0" xfId="102" applyNumberFormat="1" applyFont="1" applyAlignment="1">
      <alignment horizontal="right" vertical="center"/>
    </xf>
    <xf numFmtId="0" fontId="68" fillId="0" borderId="0" xfId="0" applyFont="1" applyAlignment="1">
      <alignment horizontal="center"/>
    </xf>
    <xf numFmtId="0" fontId="69" fillId="27" borderId="0" xfId="223" applyFont="1" applyFill="1"/>
    <xf numFmtId="0" fontId="53" fillId="0" borderId="0" xfId="223" applyFont="1" applyAlignment="1">
      <alignment wrapText="1"/>
    </xf>
    <xf numFmtId="0" fontId="53" fillId="0" borderId="0" xfId="0" applyFont="1"/>
    <xf numFmtId="0" fontId="53" fillId="0" borderId="0" xfId="223" applyFont="1"/>
    <xf numFmtId="0" fontId="67" fillId="0" borderId="0" xfId="223"/>
    <xf numFmtId="0" fontId="67" fillId="0" borderId="0" xfId="223" applyAlignment="1">
      <alignment wrapText="1"/>
    </xf>
    <xf numFmtId="0" fontId="69" fillId="27" borderId="0" xfId="223" applyFont="1" applyFill="1" applyAlignment="1"/>
    <xf numFmtId="0" fontId="9" fillId="0" borderId="0" xfId="102" applyAlignment="1">
      <alignment vertical="center" wrapText="1"/>
    </xf>
    <xf numFmtId="0" fontId="11" fillId="28" borderId="37" xfId="102" applyFont="1" applyFill="1" applyBorder="1" applyAlignment="1">
      <alignment horizontal="center" vertical="center" wrapText="1"/>
    </xf>
    <xf numFmtId="0" fontId="11" fillId="28" borderId="38" xfId="102" applyFont="1" applyFill="1" applyBorder="1" applyAlignment="1">
      <alignment horizontal="center" vertical="center" wrapText="1"/>
    </xf>
    <xf numFmtId="0" fontId="65" fillId="0" borderId="0" xfId="0" applyFont="1"/>
    <xf numFmtId="0" fontId="14" fillId="0" borderId="0" xfId="0" applyFont="1" applyAlignment="1">
      <alignment vertical="center" wrapText="1"/>
    </xf>
    <xf numFmtId="171" fontId="71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 wrapText="1" inden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vertical="center" wrapText="1" indent="2"/>
    </xf>
    <xf numFmtId="171" fontId="13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 wrapText="1" indent="4"/>
    </xf>
    <xf numFmtId="171" fontId="72" fillId="0" borderId="0" xfId="0" applyNumberFormat="1" applyFont="1" applyAlignment="1">
      <alignment horizontal="right" vertical="center"/>
    </xf>
    <xf numFmtId="166" fontId="73" fillId="0" borderId="0" xfId="122" applyNumberFormat="1" applyFont="1" applyFill="1"/>
    <xf numFmtId="0" fontId="13" fillId="0" borderId="0" xfId="0" applyFont="1" applyAlignment="1">
      <alignment horizontal="left" vertical="center" wrapText="1" indent="3"/>
    </xf>
    <xf numFmtId="171" fontId="14" fillId="0" borderId="0" xfId="0" applyNumberFormat="1" applyFont="1" applyAlignment="1">
      <alignment horizontal="left" vertical="center" indent="2"/>
    </xf>
    <xf numFmtId="171" fontId="13" fillId="0" borderId="0" xfId="0" applyNumberFormat="1" applyFont="1" applyAlignment="1">
      <alignment horizontal="left" vertical="center" indent="3"/>
    </xf>
    <xf numFmtId="171" fontId="14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17" xfId="0" applyFont="1" applyBorder="1" applyAlignment="1">
      <alignment vertical="center"/>
    </xf>
    <xf numFmtId="0" fontId="17" fillId="0" borderId="30" xfId="102" applyFont="1" applyBorder="1" applyAlignment="1">
      <alignment vertical="center" wrapText="1"/>
    </xf>
    <xf numFmtId="0" fontId="73" fillId="0" borderId="0" xfId="0" applyFont="1"/>
    <xf numFmtId="0" fontId="58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65" fillId="0" borderId="0" xfId="0" applyFont="1" applyAlignment="1">
      <alignment horizontal="right"/>
    </xf>
    <xf numFmtId="0" fontId="11" fillId="25" borderId="39" xfId="0" applyFont="1" applyFill="1" applyBorder="1" applyAlignment="1">
      <alignment wrapText="1"/>
    </xf>
    <xf numFmtId="0" fontId="11" fillId="25" borderId="36" xfId="0" applyFont="1" applyFill="1" applyBorder="1" applyAlignment="1">
      <alignment horizontal="center" vertical="center" wrapText="1"/>
    </xf>
    <xf numFmtId="0" fontId="11" fillId="0" borderId="0" xfId="0" applyFont="1" applyAlignment="1">
      <alignment wrapText="1"/>
    </xf>
    <xf numFmtId="0" fontId="10" fillId="0" borderId="0" xfId="0" applyFont="1"/>
    <xf numFmtId="178" fontId="14" fillId="0" borderId="0" xfId="0" applyNumberFormat="1" applyFont="1" applyAlignment="1">
      <alignment horizontal="right"/>
    </xf>
    <xf numFmtId="0" fontId="75" fillId="0" borderId="0" xfId="0" applyFont="1"/>
    <xf numFmtId="0" fontId="8" fillId="0" borderId="0" xfId="0" applyFont="1" applyAlignment="1">
      <alignment horizontal="left" indent="1"/>
    </xf>
    <xf numFmtId="178" fontId="13" fillId="0" borderId="0" xfId="0" applyNumberFormat="1" applyFont="1" applyAlignment="1">
      <alignment horizontal="right"/>
    </xf>
    <xf numFmtId="0" fontId="8" fillId="0" borderId="0" xfId="0" applyFont="1" applyAlignment="1">
      <alignment horizontal="left" indent="2"/>
    </xf>
    <xf numFmtId="178" fontId="13" fillId="0" borderId="0" xfId="0" applyNumberFormat="1" applyFont="1" applyAlignment="1">
      <alignment horizontal="right" vertical="center"/>
    </xf>
    <xf numFmtId="166" fontId="73" fillId="0" borderId="0" xfId="122" applyNumberFormat="1" applyFont="1"/>
    <xf numFmtId="178" fontId="13" fillId="0" borderId="0" xfId="0" applyNumberFormat="1" applyFont="1"/>
    <xf numFmtId="0" fontId="10" fillId="0" borderId="17" xfId="0" applyFont="1" applyBorder="1" applyAlignment="1">
      <alignment horizontal="left"/>
    </xf>
    <xf numFmtId="179" fontId="8" fillId="0" borderId="17" xfId="0" applyNumberFormat="1" applyFont="1" applyBorder="1" applyAlignment="1">
      <alignment horizontal="right"/>
    </xf>
    <xf numFmtId="0" fontId="12" fillId="0" borderId="0" xfId="0" applyFont="1" applyAlignment="1">
      <alignment vertical="center"/>
    </xf>
    <xf numFmtId="0" fontId="8" fillId="0" borderId="0" xfId="0" applyFont="1"/>
    <xf numFmtId="0" fontId="12" fillId="0" borderId="0" xfId="0" applyFont="1"/>
    <xf numFmtId="179" fontId="8" fillId="0" borderId="0" xfId="0" applyNumberFormat="1" applyFont="1"/>
    <xf numFmtId="3" fontId="26" fillId="0" borderId="0" xfId="225" applyNumberFormat="1" applyFont="1"/>
    <xf numFmtId="3" fontId="13" fillId="0" borderId="0" xfId="0" applyNumberFormat="1" applyFont="1" applyAlignment="1">
      <alignment horizontal="right"/>
    </xf>
    <xf numFmtId="0" fontId="58" fillId="0" borderId="0" xfId="0" applyFont="1" applyAlignment="1">
      <alignment horizontal="center" vertical="center" wrapText="1"/>
    </xf>
    <xf numFmtId="0" fontId="11" fillId="25" borderId="3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vertical="center" wrapText="1"/>
    </xf>
    <xf numFmtId="180" fontId="14" fillId="0" borderId="0" xfId="0" applyNumberFormat="1" applyFont="1" applyAlignment="1">
      <alignment horizontal="right" vertical="center" wrapText="1"/>
    </xf>
    <xf numFmtId="180" fontId="13" fillId="0" borderId="0" xfId="0" applyNumberFormat="1" applyFont="1" applyAlignment="1">
      <alignment horizontal="right"/>
    </xf>
    <xf numFmtId="0" fontId="13" fillId="0" borderId="0" xfId="0" applyFont="1" applyAlignment="1">
      <alignment horizontal="left" indent="1"/>
    </xf>
    <xf numFmtId="3" fontId="13" fillId="0" borderId="0" xfId="0" applyNumberFormat="1" applyFont="1" applyAlignment="1">
      <alignment horizontal="center"/>
    </xf>
    <xf numFmtId="3" fontId="8" fillId="0" borderId="17" xfId="0" applyNumberFormat="1" applyFont="1" applyBorder="1" applyAlignment="1">
      <alignment horizontal="center"/>
    </xf>
    <xf numFmtId="0" fontId="77" fillId="0" borderId="0" xfId="0" applyFont="1"/>
    <xf numFmtId="3" fontId="8" fillId="0" borderId="0" xfId="0" applyNumberFormat="1" applyFont="1" applyAlignment="1">
      <alignment horizontal="center"/>
    </xf>
    <xf numFmtId="180" fontId="0" fillId="0" borderId="0" xfId="0" applyNumberFormat="1"/>
    <xf numFmtId="0" fontId="78" fillId="0" borderId="0" xfId="0" applyFont="1" applyAlignment="1">
      <alignment vertical="center"/>
    </xf>
    <xf numFmtId="0" fontId="8" fillId="0" borderId="0" xfId="145" applyFont="1"/>
    <xf numFmtId="0" fontId="8" fillId="0" borderId="0" xfId="145" applyFont="1" applyAlignment="1">
      <alignment horizontal="right"/>
    </xf>
    <xf numFmtId="0" fontId="11" fillId="25" borderId="36" xfId="145" applyFont="1" applyFill="1" applyBorder="1" applyAlignment="1">
      <alignment horizontal="center" vertical="center" wrapText="1"/>
    </xf>
    <xf numFmtId="0" fontId="60" fillId="25" borderId="36" xfId="145" applyFont="1" applyFill="1" applyBorder="1" applyAlignment="1">
      <alignment horizontal="center" vertical="center" wrapText="1"/>
    </xf>
    <xf numFmtId="0" fontId="11" fillId="0" borderId="0" xfId="145" applyFont="1" applyAlignment="1">
      <alignment horizontal="center" vertical="center" wrapText="1"/>
    </xf>
    <xf numFmtId="3" fontId="8" fillId="0" borderId="0" xfId="145" applyNumberFormat="1" applyFont="1"/>
    <xf numFmtId="1" fontId="8" fillId="0" borderId="0" xfId="145" applyNumberFormat="1" applyFont="1"/>
    <xf numFmtId="3" fontId="8" fillId="0" borderId="0" xfId="145" applyNumberFormat="1" applyFont="1" applyAlignment="1">
      <alignment horizontal="right"/>
    </xf>
    <xf numFmtId="0" fontId="8" fillId="0" borderId="43" xfId="145" applyFont="1" applyBorder="1"/>
    <xf numFmtId="3" fontId="8" fillId="0" borderId="43" xfId="145" applyNumberFormat="1" applyFont="1" applyBorder="1"/>
    <xf numFmtId="1" fontId="8" fillId="0" borderId="43" xfId="145" applyNumberFormat="1" applyFont="1" applyBorder="1"/>
    <xf numFmtId="166" fontId="0" fillId="0" borderId="0" xfId="122" applyNumberFormat="1" applyFont="1"/>
    <xf numFmtId="0" fontId="78" fillId="0" borderId="0" xfId="0" applyFont="1"/>
    <xf numFmtId="0" fontId="8" fillId="0" borderId="0" xfId="145" applyFont="1" applyAlignment="1">
      <alignment horizontal="center"/>
    </xf>
    <xf numFmtId="0" fontId="8" fillId="0" borderId="17" xfId="145" applyFont="1" applyBorder="1" applyAlignment="1">
      <alignment horizontal="center"/>
    </xf>
    <xf numFmtId="3" fontId="8" fillId="0" borderId="17" xfId="145" applyNumberFormat="1" applyFont="1" applyBorder="1"/>
    <xf numFmtId="181" fontId="14" fillId="0" borderId="0" xfId="0" applyNumberFormat="1" applyFont="1" applyAlignment="1">
      <alignment horizontal="right" vertical="center"/>
    </xf>
    <xf numFmtId="181" fontId="14" fillId="0" borderId="0" xfId="0" applyNumberFormat="1" applyFont="1" applyAlignment="1">
      <alignment horizontal="right"/>
    </xf>
    <xf numFmtId="165" fontId="0" fillId="0" borderId="0" xfId="0" applyNumberFormat="1"/>
    <xf numFmtId="1" fontId="0" fillId="0" borderId="0" xfId="0" applyNumberFormat="1"/>
    <xf numFmtId="0" fontId="12" fillId="0" borderId="0" xfId="0" applyFont="1" applyAlignment="1">
      <alignment horizontal="left" vertical="center" shrinkToFit="1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1" fillId="28" borderId="45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82" fontId="82" fillId="0" borderId="0" xfId="0" applyNumberFormat="1" applyFont="1"/>
    <xf numFmtId="0" fontId="8" fillId="0" borderId="0" xfId="0" applyFont="1" applyAlignment="1">
      <alignment horizontal="left" vertical="center" indent="1"/>
    </xf>
    <xf numFmtId="182" fontId="65" fillId="0" borderId="0" xfId="0" applyNumberFormat="1" applyFont="1"/>
    <xf numFmtId="0" fontId="10" fillId="0" borderId="0" xfId="0" applyFont="1" applyAlignment="1">
      <alignment vertical="center"/>
    </xf>
    <xf numFmtId="182" fontId="14" fillId="0" borderId="0" xfId="0" applyNumberFormat="1" applyFont="1"/>
    <xf numFmtId="0" fontId="83" fillId="0" borderId="0" xfId="0" applyFont="1"/>
    <xf numFmtId="3" fontId="8" fillId="0" borderId="0" xfId="145" applyNumberFormat="1" applyFont="1" applyAlignment="1">
      <alignment horizontal="right" vertical="center"/>
    </xf>
    <xf numFmtId="183" fontId="65" fillId="0" borderId="0" xfId="0" applyNumberFormat="1" applyFont="1"/>
    <xf numFmtId="0" fontId="8" fillId="0" borderId="17" xfId="0" applyFont="1" applyBorder="1"/>
    <xf numFmtId="0" fontId="8" fillId="0" borderId="17" xfId="0" applyFont="1" applyBorder="1" applyAlignment="1">
      <alignment vertical="center"/>
    </xf>
    <xf numFmtId="0" fontId="77" fillId="0" borderId="0" xfId="0" applyFont="1" applyAlignment="1">
      <alignment horizontal="left" vertical="center"/>
    </xf>
    <xf numFmtId="0" fontId="9" fillId="0" borderId="0" xfId="107"/>
    <xf numFmtId="0" fontId="13" fillId="0" borderId="0" xfId="210" applyFont="1"/>
    <xf numFmtId="0" fontId="13" fillId="0" borderId="0" xfId="210" applyFont="1" applyAlignment="1">
      <alignment horizontal="right" vertical="center"/>
    </xf>
    <xf numFmtId="0" fontId="60" fillId="25" borderId="22" xfId="210" applyFont="1" applyFill="1" applyBorder="1" applyAlignment="1">
      <alignment horizontal="center" vertical="center"/>
    </xf>
    <xf numFmtId="0" fontId="8" fillId="0" borderId="0" xfId="107" applyFont="1" applyAlignment="1">
      <alignment horizontal="center" vertical="center"/>
    </xf>
    <xf numFmtId="0" fontId="10" fillId="0" borderId="0" xfId="107" applyFont="1" applyAlignment="1">
      <alignment horizontal="left" vertical="center"/>
    </xf>
    <xf numFmtId="181" fontId="10" fillId="0" borderId="0" xfId="107" applyNumberFormat="1" applyFont="1" applyAlignment="1">
      <alignment vertical="center"/>
    </xf>
    <xf numFmtId="0" fontId="8" fillId="0" borderId="0" xfId="107" applyFont="1" applyAlignment="1">
      <alignment horizontal="left" vertical="center"/>
    </xf>
    <xf numFmtId="0" fontId="10" fillId="0" borderId="0" xfId="107" applyFont="1" applyAlignment="1">
      <alignment vertical="center"/>
    </xf>
    <xf numFmtId="181" fontId="8" fillId="0" borderId="0" xfId="107" applyNumberFormat="1" applyFont="1" applyAlignment="1">
      <alignment vertical="center"/>
    </xf>
    <xf numFmtId="0" fontId="8" fillId="0" borderId="17" xfId="107" applyFont="1" applyBorder="1"/>
    <xf numFmtId="0" fontId="8" fillId="0" borderId="17" xfId="107" applyFont="1" applyBorder="1" applyAlignment="1">
      <alignment vertical="center"/>
    </xf>
    <xf numFmtId="0" fontId="17" fillId="0" borderId="0" xfId="107" applyFont="1"/>
    <xf numFmtId="0" fontId="12" fillId="0" borderId="0" xfId="102" applyFont="1" applyAlignment="1">
      <alignment horizontal="left" vertical="center" shrinkToFit="1"/>
    </xf>
    <xf numFmtId="0" fontId="12" fillId="0" borderId="0" xfId="102" applyFont="1" applyAlignment="1">
      <alignment horizontal="center" vertical="center"/>
    </xf>
    <xf numFmtId="0" fontId="12" fillId="0" borderId="0" xfId="102" applyFont="1" applyAlignment="1">
      <alignment horizontal="right" vertical="center"/>
    </xf>
    <xf numFmtId="0" fontId="11" fillId="28" borderId="45" xfId="102" applyFont="1" applyFill="1" applyBorder="1" applyAlignment="1">
      <alignment horizontal="center" vertical="center"/>
    </xf>
    <xf numFmtId="0" fontId="8" fillId="0" borderId="0" xfId="102" applyFont="1" applyAlignment="1">
      <alignment horizontal="center" vertical="center"/>
    </xf>
    <xf numFmtId="181" fontId="10" fillId="0" borderId="0" xfId="102" applyNumberFormat="1" applyFont="1" applyAlignment="1">
      <alignment vertical="center"/>
    </xf>
    <xf numFmtId="0" fontId="10" fillId="0" borderId="0" xfId="102" applyFont="1" applyAlignment="1">
      <alignment horizontal="left" vertical="center" indent="1"/>
    </xf>
    <xf numFmtId="171" fontId="13" fillId="0" borderId="0" xfId="102" applyNumberFormat="1" applyFont="1"/>
    <xf numFmtId="0" fontId="8" fillId="0" borderId="0" xfId="102" applyFont="1" applyAlignment="1">
      <alignment horizontal="left" vertical="center" indent="2"/>
    </xf>
    <xf numFmtId="0" fontId="8" fillId="0" borderId="17" xfId="102" applyFont="1" applyBorder="1"/>
    <xf numFmtId="0" fontId="8" fillId="0" borderId="17" xfId="102" applyFont="1" applyBorder="1" applyAlignment="1">
      <alignment vertical="center"/>
    </xf>
    <xf numFmtId="0" fontId="17" fillId="0" borderId="0" xfId="106" applyFont="1"/>
    <xf numFmtId="182" fontId="13" fillId="0" borderId="0" xfId="102" applyNumberFormat="1" applyFont="1"/>
    <xf numFmtId="171" fontId="14" fillId="0" borderId="0" xfId="102" applyNumberFormat="1" applyFont="1"/>
    <xf numFmtId="183" fontId="13" fillId="0" borderId="0" xfId="102" applyNumberFormat="1" applyFont="1"/>
    <xf numFmtId="171" fontId="9" fillId="0" borderId="0" xfId="102" applyNumberFormat="1"/>
    <xf numFmtId="171" fontId="82" fillId="0" borderId="0" xfId="0" applyNumberFormat="1" applyFont="1"/>
    <xf numFmtId="3" fontId="13" fillId="0" borderId="0" xfId="102" applyNumberFormat="1" applyFont="1"/>
    <xf numFmtId="3" fontId="65" fillId="0" borderId="0" xfId="0" applyNumberFormat="1" applyFont="1"/>
    <xf numFmtId="3" fontId="60" fillId="28" borderId="23" xfId="102" applyNumberFormat="1" applyFont="1" applyFill="1" applyBorder="1" applyAlignment="1">
      <alignment horizontal="center" vertical="center" wrapText="1"/>
    </xf>
    <xf numFmtId="3" fontId="60" fillId="28" borderId="46" xfId="102" applyNumberFormat="1" applyFont="1" applyFill="1" applyBorder="1" applyAlignment="1">
      <alignment horizontal="center" vertical="center" wrapText="1"/>
    </xf>
    <xf numFmtId="0" fontId="10" fillId="0" borderId="0" xfId="102" applyFont="1" applyAlignment="1">
      <alignment horizontal="center" vertical="center"/>
    </xf>
    <xf numFmtId="0" fontId="13" fillId="0" borderId="0" xfId="102" applyFont="1" applyAlignment="1">
      <alignment vertical="center"/>
    </xf>
    <xf numFmtId="0" fontId="13" fillId="0" borderId="0" xfId="0" applyFont="1" applyAlignment="1">
      <alignment horizontal="left" vertical="center" wrapText="1"/>
    </xf>
    <xf numFmtId="178" fontId="65" fillId="0" borderId="0" xfId="226" applyNumberFormat="1" applyFont="1" applyAlignment="1">
      <alignment vertical="center"/>
    </xf>
    <xf numFmtId="178" fontId="13" fillId="0" borderId="0" xfId="226" applyNumberFormat="1" applyFont="1" applyAlignment="1">
      <alignment horizontal="right" vertical="center"/>
    </xf>
    <xf numFmtId="0" fontId="13" fillId="0" borderId="0" xfId="0" applyFont="1" applyAlignment="1">
      <alignment horizontal="left"/>
    </xf>
    <xf numFmtId="178" fontId="65" fillId="0" borderId="0" xfId="226" applyNumberFormat="1" applyFont="1"/>
    <xf numFmtId="178" fontId="13" fillId="0" borderId="0" xfId="226" applyNumberFormat="1" applyFont="1" applyAlignment="1">
      <alignment horizontal="right"/>
    </xf>
    <xf numFmtId="178" fontId="86" fillId="0" borderId="0" xfId="0" applyNumberFormat="1" applyFont="1" applyAlignment="1">
      <alignment horizontal="right" vertical="center"/>
    </xf>
    <xf numFmtId="171" fontId="86" fillId="0" borderId="0" xfId="0" applyNumberFormat="1" applyFont="1" applyAlignment="1">
      <alignment horizontal="right" vertical="center"/>
    </xf>
    <xf numFmtId="171" fontId="86" fillId="0" borderId="0" xfId="0" applyNumberFormat="1" applyFont="1" applyAlignment="1">
      <alignment horizontal="right" vertical="top"/>
    </xf>
    <xf numFmtId="0" fontId="13" fillId="0" borderId="0" xfId="0" applyFont="1"/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/>
    </xf>
    <xf numFmtId="0" fontId="60" fillId="25" borderId="26" xfId="0" applyFont="1" applyFill="1" applyBorder="1" applyAlignment="1">
      <alignment horizontal="right"/>
    </xf>
    <xf numFmtId="0" fontId="60" fillId="25" borderId="18" xfId="0" applyFont="1" applyFill="1" applyBorder="1"/>
    <xf numFmtId="0" fontId="60" fillId="26" borderId="0" xfId="0" applyFont="1" applyFill="1"/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171" fontId="14" fillId="0" borderId="0" xfId="0" applyNumberFormat="1" applyFont="1" applyAlignment="1">
      <alignment horizontal="right"/>
    </xf>
    <xf numFmtId="171" fontId="13" fillId="0" borderId="0" xfId="0" applyNumberFormat="1" applyFont="1" applyAlignment="1">
      <alignment horizontal="right"/>
    </xf>
    <xf numFmtId="0" fontId="65" fillId="0" borderId="17" xfId="0" applyFont="1" applyBorder="1"/>
    <xf numFmtId="3" fontId="13" fillId="0" borderId="0" xfId="0" quotePrefix="1" applyNumberFormat="1" applyFont="1"/>
    <xf numFmtId="3" fontId="13" fillId="0" borderId="0" xfId="0" applyNumberFormat="1" applyFont="1"/>
    <xf numFmtId="0" fontId="60" fillId="0" borderId="0" xfId="0" applyFont="1"/>
    <xf numFmtId="0" fontId="9" fillId="0" borderId="0" xfId="0" applyFont="1" applyAlignment="1">
      <alignment horizontal="center" vertical="center" wrapText="1"/>
    </xf>
    <xf numFmtId="0" fontId="88" fillId="0" borderId="0" xfId="0" applyFont="1" applyAlignment="1">
      <alignment vertical="center" wrapText="1"/>
    </xf>
    <xf numFmtId="0" fontId="60" fillId="25" borderId="32" xfId="0" applyFont="1" applyFill="1" applyBorder="1"/>
    <xf numFmtId="0" fontId="9" fillId="0" borderId="0" xfId="0" applyFont="1"/>
    <xf numFmtId="171" fontId="14" fillId="0" borderId="0" xfId="0" applyNumberFormat="1" applyFont="1"/>
    <xf numFmtId="0" fontId="0" fillId="0" borderId="17" xfId="0" applyBorder="1"/>
    <xf numFmtId="0" fontId="17" fillId="0" borderId="0" xfId="0" applyFont="1" applyAlignment="1">
      <alignment vertical="center"/>
    </xf>
    <xf numFmtId="0" fontId="60" fillId="0" borderId="0" xfId="0" applyFont="1" applyAlignment="1">
      <alignment horizontal="center" vertical="center" wrapText="1"/>
    </xf>
    <xf numFmtId="171" fontId="82" fillId="0" borderId="0" xfId="0" applyNumberFormat="1" applyFont="1" applyAlignment="1">
      <alignment horizontal="right"/>
    </xf>
    <xf numFmtId="171" fontId="82" fillId="0" borderId="47" xfId="0" applyNumberFormat="1" applyFont="1" applyBorder="1" applyAlignment="1">
      <alignment horizontal="right"/>
    </xf>
    <xf numFmtId="0" fontId="60" fillId="25" borderId="19" xfId="0" applyFont="1" applyFill="1" applyBorder="1" applyAlignment="1">
      <alignment vertical="top" wrapText="1"/>
    </xf>
    <xf numFmtId="0" fontId="60" fillId="25" borderId="19" xfId="0" applyFont="1" applyFill="1" applyBorder="1" applyAlignment="1">
      <alignment horizontal="center" vertical="center" wrapText="1"/>
    </xf>
    <xf numFmtId="0" fontId="60" fillId="25" borderId="18" xfId="0" applyFont="1" applyFill="1" applyBorder="1" applyAlignment="1">
      <alignment horizontal="center" vertical="center" wrapText="1"/>
    </xf>
    <xf numFmtId="181" fontId="13" fillId="0" borderId="0" xfId="0" applyNumberFormat="1" applyFont="1" applyAlignment="1">
      <alignment horizontal="right" vertical="center" wrapText="1"/>
    </xf>
    <xf numFmtId="0" fontId="11" fillId="25" borderId="52" xfId="0" applyFont="1" applyFill="1" applyBorder="1" applyAlignment="1">
      <alignment horizontal="center" vertical="center"/>
    </xf>
    <xf numFmtId="0" fontId="11" fillId="25" borderId="52" xfId="0" applyFont="1" applyFill="1" applyBorder="1" applyAlignment="1">
      <alignment horizontal="center" vertical="center" wrapText="1"/>
    </xf>
    <xf numFmtId="0" fontId="11" fillId="25" borderId="40" xfId="0" applyFont="1" applyFill="1" applyBorder="1" applyAlignment="1">
      <alignment horizontal="center" vertical="center" wrapText="1"/>
    </xf>
    <xf numFmtId="171" fontId="10" fillId="0" borderId="0" xfId="0" applyNumberFormat="1" applyFont="1" applyAlignment="1">
      <alignment horizontal="right" vertical="center"/>
    </xf>
    <xf numFmtId="171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171" fontId="0" fillId="0" borderId="0" xfId="0" applyNumberFormat="1"/>
    <xf numFmtId="171" fontId="65" fillId="0" borderId="0" xfId="0" applyNumberFormat="1" applyFont="1"/>
    <xf numFmtId="0" fontId="12" fillId="0" borderId="0" xfId="115" applyFont="1"/>
    <xf numFmtId="0" fontId="90" fillId="0" borderId="0" xfId="115" applyFont="1"/>
    <xf numFmtId="0" fontId="11" fillId="25" borderId="54" xfId="0" applyFont="1" applyFill="1" applyBorder="1" applyAlignment="1">
      <alignment horizontal="center" vertical="center" wrapText="1"/>
    </xf>
    <xf numFmtId="0" fontId="11" fillId="25" borderId="45" xfId="0" applyFont="1" applyFill="1" applyBorder="1" applyAlignment="1">
      <alignment horizontal="center" vertical="center" wrapText="1"/>
    </xf>
    <xf numFmtId="171" fontId="61" fillId="0" borderId="0" xfId="0" applyNumberFormat="1" applyFont="1" applyAlignment="1">
      <alignment horizontal="right" vertical="center"/>
    </xf>
    <xf numFmtId="165" fontId="65" fillId="0" borderId="0" xfId="0" applyNumberFormat="1" applyFont="1"/>
    <xf numFmtId="0" fontId="58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60" fillId="25" borderId="20" xfId="0" applyFont="1" applyFill="1" applyBorder="1" applyAlignment="1">
      <alignment horizontal="center" vertical="center"/>
    </xf>
    <xf numFmtId="0" fontId="60" fillId="25" borderId="18" xfId="0" applyFont="1" applyFill="1" applyBorder="1" applyAlignment="1">
      <alignment horizontal="center" vertical="center"/>
    </xf>
    <xf numFmtId="0" fontId="60" fillId="25" borderId="22" xfId="0" applyFont="1" applyFill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92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right" vertical="center"/>
    </xf>
    <xf numFmtId="171" fontId="13" fillId="29" borderId="0" xfId="0" applyNumberFormat="1" applyFont="1" applyFill="1" applyAlignment="1">
      <alignment horizontal="right" vertical="center"/>
    </xf>
    <xf numFmtId="9" fontId="13" fillId="0" borderId="0" xfId="122" applyFont="1" applyFill="1" applyAlignment="1">
      <alignment horizontal="right" vertical="center"/>
    </xf>
    <xf numFmtId="165" fontId="13" fillId="0" borderId="0" xfId="122" applyNumberFormat="1" applyFont="1" applyFill="1" applyAlignment="1">
      <alignment horizontal="right" vertical="center"/>
    </xf>
    <xf numFmtId="165" fontId="13" fillId="0" borderId="0" xfId="0" applyNumberFormat="1" applyFont="1"/>
    <xf numFmtId="166" fontId="73" fillId="0" borderId="0" xfId="0" applyNumberFormat="1" applyFont="1"/>
    <xf numFmtId="0" fontId="79" fillId="0" borderId="0" xfId="0" applyFont="1" applyAlignment="1">
      <alignment horizontal="center" vertical="center"/>
    </xf>
    <xf numFmtId="3" fontId="13" fillId="29" borderId="0" xfId="0" applyNumberFormat="1" applyFont="1" applyFill="1" applyAlignment="1">
      <alignment horizontal="right" vertical="center"/>
    </xf>
    <xf numFmtId="173" fontId="13" fillId="0" borderId="0" xfId="0" applyNumberFormat="1" applyFont="1" applyAlignment="1">
      <alignment horizontal="right" vertical="center"/>
    </xf>
    <xf numFmtId="4" fontId="73" fillId="0" borderId="0" xfId="0" applyNumberFormat="1" applyFont="1"/>
    <xf numFmtId="0" fontId="82" fillId="0" borderId="0" xfId="0" applyFont="1" applyAlignment="1">
      <alignment vertical="center"/>
    </xf>
    <xf numFmtId="0" fontId="79" fillId="0" borderId="0" xfId="0" applyFont="1" applyAlignment="1">
      <alignment horizontal="center" vertical="center" wrapText="1"/>
    </xf>
    <xf numFmtId="165" fontId="13" fillId="29" borderId="0" xfId="0" applyNumberFormat="1" applyFont="1" applyFill="1" applyAlignment="1">
      <alignment horizontal="right" vertical="center"/>
    </xf>
    <xf numFmtId="0" fontId="82" fillId="0" borderId="17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77" fillId="0" borderId="0" xfId="0" applyFont="1" applyAlignment="1">
      <alignment vertical="center"/>
    </xf>
    <xf numFmtId="0" fontId="93" fillId="0" borderId="0" xfId="0" applyFont="1" applyAlignment="1">
      <alignment horizontal="center" vertical="center"/>
    </xf>
    <xf numFmtId="0" fontId="60" fillId="25" borderId="21" xfId="0" applyFont="1" applyFill="1" applyBorder="1" applyAlignment="1">
      <alignment horizontal="center" vertical="center"/>
    </xf>
    <xf numFmtId="1" fontId="13" fillId="0" borderId="0" xfId="122" applyNumberFormat="1" applyFont="1" applyFill="1" applyAlignment="1">
      <alignment horizontal="right" vertical="center"/>
    </xf>
    <xf numFmtId="186" fontId="13" fillId="0" borderId="0" xfId="0" applyNumberFormat="1" applyFont="1" applyAlignment="1">
      <alignment vertical="center"/>
    </xf>
    <xf numFmtId="186" fontId="13" fillId="0" borderId="0" xfId="0" applyNumberFormat="1" applyFont="1" applyAlignment="1">
      <alignment horizontal="right" vertical="center"/>
    </xf>
    <xf numFmtId="4" fontId="65" fillId="0" borderId="0" xfId="0" applyNumberFormat="1" applyFont="1"/>
    <xf numFmtId="165" fontId="14" fillId="0" borderId="0" xfId="122" applyNumberFormat="1" applyFont="1" applyFill="1" applyAlignment="1">
      <alignment horizontal="right" vertical="center"/>
    </xf>
    <xf numFmtId="166" fontId="65" fillId="0" borderId="0" xfId="0" applyNumberFormat="1" applyFont="1"/>
    <xf numFmtId="0" fontId="94" fillId="0" borderId="0" xfId="0" applyFont="1" applyAlignment="1">
      <alignment vertical="center"/>
    </xf>
    <xf numFmtId="186" fontId="13" fillId="29" borderId="0" xfId="0" applyNumberFormat="1" applyFont="1" applyFill="1" applyAlignment="1">
      <alignment horizontal="right" vertical="center"/>
    </xf>
    <xf numFmtId="186" fontId="13" fillId="0" borderId="0" xfId="122" applyNumberFormat="1" applyFont="1" applyFill="1" applyAlignment="1">
      <alignment horizontal="right" vertical="center"/>
    </xf>
    <xf numFmtId="173" fontId="13" fillId="29" borderId="0" xfId="0" applyNumberFormat="1" applyFont="1" applyFill="1" applyAlignment="1">
      <alignment horizontal="right" vertical="center"/>
    </xf>
    <xf numFmtId="0" fontId="95" fillId="0" borderId="0" xfId="0" applyFont="1" applyAlignment="1">
      <alignment horizontal="center" vertical="center"/>
    </xf>
    <xf numFmtId="166" fontId="0" fillId="0" borderId="0" xfId="0" applyNumberFormat="1"/>
    <xf numFmtId="186" fontId="8" fillId="0" borderId="0" xfId="0" applyNumberFormat="1" applyFont="1" applyAlignment="1">
      <alignment horizontal="right" vertical="center"/>
    </xf>
    <xf numFmtId="186" fontId="92" fillId="0" borderId="0" xfId="0" applyNumberFormat="1" applyFont="1" applyAlignment="1">
      <alignment horizontal="center" vertical="center"/>
    </xf>
    <xf numFmtId="186" fontId="13" fillId="0" borderId="0" xfId="0" applyNumberFormat="1" applyFont="1"/>
    <xf numFmtId="179" fontId="13" fillId="0" borderId="0" xfId="0" applyNumberFormat="1" applyFont="1" applyAlignment="1">
      <alignment horizontal="right" vertical="center"/>
    </xf>
    <xf numFmtId="165" fontId="13" fillId="0" borderId="0" xfId="122" applyNumberFormat="1" applyFont="1" applyAlignment="1">
      <alignment horizontal="right" vertical="center"/>
    </xf>
    <xf numFmtId="165" fontId="13" fillId="0" borderId="0" xfId="0" applyNumberFormat="1" applyFont="1" applyAlignment="1">
      <alignment horizontal="right"/>
    </xf>
    <xf numFmtId="171" fontId="13" fillId="0" borderId="0" xfId="0" applyNumberFormat="1" applyFont="1" applyAlignment="1">
      <alignment vertical="center"/>
    </xf>
    <xf numFmtId="165" fontId="13" fillId="0" borderId="0" xfId="122" applyNumberFormat="1" applyFont="1" applyAlignment="1">
      <alignment vertical="center"/>
    </xf>
    <xf numFmtId="165" fontId="13" fillId="0" borderId="0" xfId="122" applyNumberFormat="1" applyFont="1" applyFill="1" applyAlignment="1">
      <alignment vertical="center"/>
    </xf>
    <xf numFmtId="186" fontId="79" fillId="0" borderId="0" xfId="0" applyNumberFormat="1" applyFont="1" applyAlignment="1">
      <alignment horizontal="center" vertical="center"/>
    </xf>
    <xf numFmtId="171" fontId="13" fillId="0" borderId="0" xfId="0" quotePrefix="1" applyNumberFormat="1" applyFont="1" applyAlignment="1">
      <alignment horizontal="right" vertical="center"/>
    </xf>
    <xf numFmtId="186" fontId="65" fillId="0" borderId="0" xfId="0" applyNumberFormat="1" applyFont="1"/>
    <xf numFmtId="165" fontId="13" fillId="0" borderId="0" xfId="122" quotePrefix="1" applyNumberFormat="1" applyFont="1" applyAlignment="1">
      <alignment horizontal="right" vertical="center"/>
    </xf>
    <xf numFmtId="165" fontId="13" fillId="0" borderId="0" xfId="122" quotePrefix="1" applyNumberFormat="1" applyFont="1" applyFill="1" applyAlignment="1">
      <alignment horizontal="right" vertical="center"/>
    </xf>
    <xf numFmtId="185" fontId="13" fillId="0" borderId="0" xfId="0" applyNumberFormat="1" applyFont="1"/>
    <xf numFmtId="3" fontId="13" fillId="0" borderId="0" xfId="0" quotePrefix="1" applyNumberFormat="1" applyFont="1" applyAlignment="1">
      <alignment horizontal="right" vertical="center"/>
    </xf>
    <xf numFmtId="0" fontId="93" fillId="0" borderId="0" xfId="0" applyFont="1" applyAlignment="1">
      <alignment horizontal="center" vertical="center" wrapText="1"/>
    </xf>
    <xf numFmtId="0" fontId="65" fillId="30" borderId="0" xfId="0" applyFont="1" applyFill="1" applyAlignment="1">
      <alignment vertical="center"/>
    </xf>
    <xf numFmtId="9" fontId="97" fillId="0" borderId="0" xfId="122" applyFont="1" applyFill="1" applyAlignment="1">
      <alignment horizontal="right" vertical="center"/>
    </xf>
    <xf numFmtId="9" fontId="13" fillId="0" borderId="0" xfId="122" applyFont="1" applyAlignment="1">
      <alignment horizontal="right" vertical="center"/>
    </xf>
    <xf numFmtId="165" fontId="14" fillId="0" borderId="0" xfId="0" applyNumberFormat="1" applyFont="1" applyAlignment="1">
      <alignment horizontal="right"/>
    </xf>
    <xf numFmtId="0" fontId="96" fillId="30" borderId="0" xfId="0" applyFont="1" applyFill="1" applyAlignment="1">
      <alignment horizontal="right" vertical="center"/>
    </xf>
    <xf numFmtId="0" fontId="65" fillId="30" borderId="0" xfId="0" applyFont="1" applyFill="1" applyAlignment="1">
      <alignment horizontal="right" vertical="center"/>
    </xf>
    <xf numFmtId="165" fontId="14" fillId="0" borderId="0" xfId="0" applyNumberFormat="1" applyFont="1"/>
    <xf numFmtId="187" fontId="13" fillId="0" borderId="0" xfId="122" quotePrefix="1" applyNumberFormat="1" applyFont="1" applyFill="1" applyAlignment="1">
      <alignment horizontal="right" vertical="center"/>
    </xf>
    <xf numFmtId="0" fontId="79" fillId="32" borderId="0" xfId="0" applyFont="1" applyFill="1" applyAlignment="1">
      <alignment horizontal="left" vertical="center"/>
    </xf>
    <xf numFmtId="3" fontId="79" fillId="32" borderId="0" xfId="0" quotePrefix="1" applyNumberFormat="1" applyFont="1" applyFill="1" applyAlignment="1">
      <alignment horizontal="center" vertical="center"/>
    </xf>
    <xf numFmtId="3" fontId="79" fillId="32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right" vertical="center"/>
    </xf>
    <xf numFmtId="165" fontId="13" fillId="0" borderId="0" xfId="0" applyNumberFormat="1" applyFont="1" applyAlignment="1">
      <alignment horizontal="right" vertical="center"/>
    </xf>
    <xf numFmtId="0" fontId="79" fillId="30" borderId="0" xfId="0" applyFont="1" applyFill="1" applyAlignment="1">
      <alignment horizontal="left" vertical="center"/>
    </xf>
    <xf numFmtId="0" fontId="79" fillId="33" borderId="0" xfId="0" applyFont="1" applyFill="1" applyAlignment="1">
      <alignment horizontal="left" vertical="center"/>
    </xf>
    <xf numFmtId="3" fontId="79" fillId="33" borderId="0" xfId="0" quotePrefix="1" applyNumberFormat="1" applyFont="1" applyFill="1" applyAlignment="1">
      <alignment horizontal="center" vertical="center"/>
    </xf>
    <xf numFmtId="3" fontId="79" fillId="33" borderId="0" xfId="0" applyNumberFormat="1" applyFont="1" applyFill="1" applyAlignment="1">
      <alignment horizontal="center" vertical="center"/>
    </xf>
    <xf numFmtId="3" fontId="65" fillId="33" borderId="0" xfId="0" applyNumberFormat="1" applyFont="1" applyFill="1" applyAlignment="1">
      <alignment horizontal="right" vertical="center"/>
    </xf>
    <xf numFmtId="0" fontId="79" fillId="31" borderId="0" xfId="0" applyFont="1" applyFill="1" applyAlignment="1">
      <alignment vertical="center"/>
    </xf>
    <xf numFmtId="3" fontId="79" fillId="31" borderId="0" xfId="0" applyNumberFormat="1" applyFont="1" applyFill="1" applyAlignment="1">
      <alignment horizontal="right" vertical="center"/>
    </xf>
    <xf numFmtId="0" fontId="93" fillId="0" borderId="0" xfId="0" applyFont="1" applyAlignment="1">
      <alignment vertical="center"/>
    </xf>
    <xf numFmtId="171" fontId="14" fillId="0" borderId="0" xfId="0" applyNumberFormat="1" applyFont="1" applyAlignment="1">
      <alignment vertical="center"/>
    </xf>
    <xf numFmtId="165" fontId="14" fillId="0" borderId="0" xfId="122" applyNumberFormat="1" applyFont="1" applyFill="1" applyAlignment="1">
      <alignment vertical="center"/>
    </xf>
    <xf numFmtId="187" fontId="13" fillId="0" borderId="0" xfId="122" applyNumberFormat="1" applyFont="1" applyFill="1" applyAlignment="1">
      <alignment horizontal="right" vertical="center"/>
    </xf>
    <xf numFmtId="171" fontId="13" fillId="0" borderId="0" xfId="0" quotePrefix="1" applyNumberFormat="1" applyFont="1" applyAlignment="1">
      <alignment vertical="center"/>
    </xf>
    <xf numFmtId="165" fontId="13" fillId="0" borderId="0" xfId="0" quotePrefix="1" applyNumberFormat="1" applyFont="1" applyAlignment="1">
      <alignment vertical="center"/>
    </xf>
    <xf numFmtId="3" fontId="65" fillId="32" borderId="0" xfId="0" applyNumberFormat="1" applyFont="1" applyFill="1"/>
    <xf numFmtId="0" fontId="65" fillId="32" borderId="0" xfId="0" applyFont="1" applyFill="1" applyAlignment="1">
      <alignment vertical="center"/>
    </xf>
    <xf numFmtId="165" fontId="14" fillId="0" borderId="0" xfId="0" applyNumberFormat="1" applyFont="1" applyAlignment="1">
      <alignment horizontal="right" vertical="center"/>
    </xf>
    <xf numFmtId="3" fontId="65" fillId="32" borderId="0" xfId="0" applyNumberFormat="1" applyFont="1" applyFill="1" applyAlignment="1">
      <alignment horizontal="right" vertical="center"/>
    </xf>
    <xf numFmtId="184" fontId="14" fillId="0" borderId="0" xfId="0" applyNumberFormat="1" applyFont="1" applyAlignment="1">
      <alignment horizontal="right" vertical="center"/>
    </xf>
    <xf numFmtId="184" fontId="13" fillId="0" borderId="0" xfId="0" applyNumberFormat="1" applyFont="1" applyAlignment="1">
      <alignment horizontal="right" vertical="center"/>
    </xf>
    <xf numFmtId="184" fontId="14" fillId="0" borderId="0" xfId="0" applyNumberFormat="1" applyFont="1" applyAlignment="1">
      <alignment horizontal="right"/>
    </xf>
    <xf numFmtId="187" fontId="13" fillId="0" borderId="0" xfId="0" applyNumberFormat="1" applyFont="1"/>
    <xf numFmtId="1" fontId="65" fillId="32" borderId="0" xfId="0" applyNumberFormat="1" applyFont="1" applyFill="1"/>
    <xf numFmtId="0" fontId="98" fillId="0" borderId="0" xfId="0" applyFont="1" applyAlignment="1">
      <alignment horizontal="left" vertical="center"/>
    </xf>
    <xf numFmtId="0" fontId="79" fillId="32" borderId="0" xfId="0" applyFont="1" applyFill="1" applyAlignment="1">
      <alignment vertical="center"/>
    </xf>
    <xf numFmtId="3" fontId="79" fillId="32" borderId="0" xfId="0" applyNumberFormat="1" applyFont="1" applyFill="1" applyAlignment="1">
      <alignment vertical="center"/>
    </xf>
    <xf numFmtId="165" fontId="14" fillId="0" borderId="0" xfId="122" quotePrefix="1" applyNumberFormat="1" applyFont="1" applyAlignment="1">
      <alignment horizontal="right" vertical="center"/>
    </xf>
    <xf numFmtId="3" fontId="65" fillId="0" borderId="0" xfId="0" applyNumberFormat="1" applyFont="1" applyAlignment="1">
      <alignment vertical="center"/>
    </xf>
    <xf numFmtId="3" fontId="14" fillId="0" borderId="0" xfId="0" applyNumberFormat="1" applyFont="1" applyAlignment="1">
      <alignment horizontal="right" vertical="center"/>
    </xf>
    <xf numFmtId="171" fontId="14" fillId="0" borderId="0" xfId="122" quotePrefix="1" applyNumberFormat="1" applyFont="1" applyAlignment="1">
      <alignment horizontal="right" vertical="center"/>
    </xf>
    <xf numFmtId="171" fontId="13" fillId="0" borderId="0" xfId="122" quotePrefix="1" applyNumberFormat="1" applyFont="1" applyAlignment="1">
      <alignment horizontal="right" vertical="center"/>
    </xf>
    <xf numFmtId="0" fontId="79" fillId="32" borderId="0" xfId="0" applyFont="1" applyFill="1"/>
    <xf numFmtId="9" fontId="77" fillId="0" borderId="0" xfId="122" applyFont="1" applyFill="1" applyAlignment="1">
      <alignment horizontal="left" vertical="center"/>
    </xf>
    <xf numFmtId="188" fontId="8" fillId="0" borderId="0" xfId="210" applyNumberFormat="1" applyFont="1" applyAlignment="1">
      <alignment horizontal="right" vertical="center"/>
    </xf>
    <xf numFmtId="0" fontId="60" fillId="25" borderId="18" xfId="210" applyFont="1" applyFill="1" applyBorder="1" applyAlignment="1">
      <alignment horizontal="center"/>
    </xf>
    <xf numFmtId="0" fontId="60" fillId="25" borderId="22" xfId="210" applyFont="1" applyFill="1" applyBorder="1" applyAlignment="1">
      <alignment horizontal="center"/>
    </xf>
    <xf numFmtId="0" fontId="99" fillId="0" borderId="0" xfId="210" applyFont="1" applyAlignment="1">
      <alignment horizontal="center" vertical="center"/>
    </xf>
    <xf numFmtId="0" fontId="99" fillId="0" borderId="0" xfId="210" applyFont="1"/>
    <xf numFmtId="0" fontId="10" fillId="0" borderId="0" xfId="210" applyFont="1" applyAlignment="1">
      <alignment horizontal="center" vertical="center" wrapText="1"/>
    </xf>
    <xf numFmtId="3" fontId="14" fillId="0" borderId="0" xfId="210" applyNumberFormat="1" applyFont="1" applyAlignment="1">
      <alignment vertical="center"/>
    </xf>
    <xf numFmtId="3" fontId="13" fillId="0" borderId="0" xfId="210" applyNumberFormat="1" applyFont="1"/>
    <xf numFmtId="0" fontId="13" fillId="0" borderId="0" xfId="210" applyFont="1" applyAlignment="1">
      <alignment horizontal="center" vertical="center"/>
    </xf>
    <xf numFmtId="3" fontId="13" fillId="0" borderId="0" xfId="210" applyNumberFormat="1" applyFont="1" applyAlignment="1">
      <alignment vertical="center"/>
    </xf>
    <xf numFmtId="3" fontId="13" fillId="0" borderId="0" xfId="210" quotePrefix="1" applyNumberFormat="1" applyFont="1" applyAlignment="1">
      <alignment vertical="center"/>
    </xf>
    <xf numFmtId="3" fontId="8" fillId="0" borderId="0" xfId="210" applyNumberFormat="1" applyFont="1" applyAlignment="1">
      <alignment vertical="center"/>
    </xf>
    <xf numFmtId="3" fontId="14" fillId="0" borderId="0" xfId="210" quotePrefix="1" applyNumberFormat="1" applyFont="1" applyAlignment="1">
      <alignment vertical="center"/>
    </xf>
    <xf numFmtId="0" fontId="8" fillId="0" borderId="0" xfId="210" applyFont="1" applyAlignment="1">
      <alignment horizontal="center" vertical="center" wrapText="1"/>
    </xf>
    <xf numFmtId="0" fontId="13" fillId="0" borderId="17" xfId="210" applyFont="1" applyBorder="1" applyAlignment="1">
      <alignment horizontal="left"/>
    </xf>
    <xf numFmtId="0" fontId="13" fillId="0" borderId="17" xfId="210" applyFont="1" applyBorder="1"/>
    <xf numFmtId="0" fontId="84" fillId="0" borderId="0" xfId="210" applyFont="1"/>
    <xf numFmtId="0" fontId="93" fillId="0" borderId="0" xfId="210" applyFont="1" applyAlignment="1">
      <alignment horizontal="center" vertical="center" wrapText="1"/>
    </xf>
    <xf numFmtId="0" fontId="11" fillId="0" borderId="0" xfId="210" applyFont="1" applyAlignment="1">
      <alignment horizontal="center" vertical="center"/>
    </xf>
    <xf numFmtId="0" fontId="60" fillId="0" borderId="56" xfId="210" applyFont="1" applyBorder="1" applyAlignment="1">
      <alignment horizontal="center"/>
    </xf>
    <xf numFmtId="0" fontId="60" fillId="0" borderId="0" xfId="210" applyFont="1" applyAlignment="1">
      <alignment horizontal="center"/>
    </xf>
    <xf numFmtId="3" fontId="14" fillId="0" borderId="0" xfId="210" applyNumberFormat="1" applyFont="1" applyAlignment="1">
      <alignment horizontal="right" vertical="center"/>
    </xf>
    <xf numFmtId="0" fontId="13" fillId="0" borderId="0" xfId="210" applyFont="1" applyAlignment="1">
      <alignment horizontal="center"/>
    </xf>
    <xf numFmtId="0" fontId="9" fillId="0" borderId="0" xfId="210"/>
    <xf numFmtId="0" fontId="77" fillId="0" borderId="0" xfId="0" applyFont="1" applyAlignment="1">
      <alignment horizontal="left" vertical="center" wrapText="1"/>
    </xf>
    <xf numFmtId="0" fontId="60" fillId="25" borderId="22" xfId="0" applyFont="1" applyFill="1" applyBorder="1" applyAlignment="1">
      <alignment horizontal="center" vertical="center" wrapText="1"/>
    </xf>
    <xf numFmtId="0" fontId="60" fillId="25" borderId="18" xfId="210" applyFont="1" applyFill="1" applyBorder="1" applyAlignment="1">
      <alignment horizontal="center" vertical="center"/>
    </xf>
    <xf numFmtId="0" fontId="99" fillId="0" borderId="0" xfId="210" applyFont="1" applyAlignment="1">
      <alignment vertical="center"/>
    </xf>
    <xf numFmtId="0" fontId="13" fillId="0" borderId="0" xfId="210" applyFont="1" applyAlignment="1">
      <alignment vertical="center"/>
    </xf>
    <xf numFmtId="0" fontId="13" fillId="0" borderId="17" xfId="210" applyFont="1" applyBorder="1" applyAlignment="1">
      <alignment horizontal="left" vertical="center"/>
    </xf>
    <xf numFmtId="0" fontId="13" fillId="0" borderId="17" xfId="210" applyFont="1" applyBorder="1" applyAlignment="1">
      <alignment vertical="center"/>
    </xf>
    <xf numFmtId="0" fontId="77" fillId="0" borderId="0" xfId="0" applyFont="1" applyAlignment="1">
      <alignment horizontal="left"/>
    </xf>
    <xf numFmtId="0" fontId="77" fillId="0" borderId="0" xfId="0" applyFont="1" applyAlignment="1">
      <alignment horizontal="right"/>
    </xf>
    <xf numFmtId="0" fontId="60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65" fillId="0" borderId="0" xfId="0" applyFont="1" applyAlignment="1">
      <alignment horizontal="right" vertical="center"/>
    </xf>
    <xf numFmtId="0" fontId="82" fillId="0" borderId="0" xfId="0" applyFont="1" applyAlignment="1">
      <alignment horizontal="right" vertical="center"/>
    </xf>
    <xf numFmtId="0" fontId="14" fillId="0" borderId="0" xfId="223" applyFont="1" applyFill="1" applyBorder="1" applyAlignment="1">
      <alignment horizontal="right" vertical="center"/>
    </xf>
    <xf numFmtId="0" fontId="17" fillId="0" borderId="0" xfId="227" applyFont="1" applyAlignment="1">
      <alignment vertical="center"/>
    </xf>
    <xf numFmtId="0" fontId="73" fillId="0" borderId="0" xfId="0" applyFont="1" applyAlignment="1">
      <alignment horizontal="right"/>
    </xf>
    <xf numFmtId="0" fontId="103" fillId="25" borderId="2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17" xfId="0" applyFont="1" applyBorder="1"/>
    <xf numFmtId="0" fontId="8" fillId="0" borderId="0" xfId="0" applyFont="1" applyAlignment="1">
      <alignment horizontal="right"/>
    </xf>
    <xf numFmtId="0" fontId="60" fillId="0" borderId="2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165" fontId="65" fillId="0" borderId="0" xfId="0" applyNumberFormat="1" applyFont="1" applyAlignment="1">
      <alignment vertical="center"/>
    </xf>
    <xf numFmtId="165" fontId="13" fillId="0" borderId="0" xfId="228" quotePrefix="1" applyNumberFormat="1" applyFont="1" applyAlignment="1">
      <alignment horizontal="right" vertical="center"/>
    </xf>
    <xf numFmtId="165" fontId="13" fillId="0" borderId="0" xfId="0" applyNumberFormat="1" applyFont="1" applyAlignment="1">
      <alignment vertical="center"/>
    </xf>
    <xf numFmtId="179" fontId="13" fillId="0" borderId="0" xfId="228" quotePrefix="1" applyNumberFormat="1" applyFont="1" applyAlignment="1">
      <alignment horizontal="right" vertical="center"/>
    </xf>
    <xf numFmtId="165" fontId="82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top"/>
    </xf>
    <xf numFmtId="179" fontId="14" fillId="0" borderId="0" xfId="228" quotePrefix="1" applyNumberFormat="1" applyFont="1" applyAlignment="1">
      <alignment horizontal="right" vertical="center"/>
    </xf>
    <xf numFmtId="165" fontId="13" fillId="0" borderId="0" xfId="0" quotePrefix="1" applyNumberFormat="1" applyFont="1" applyAlignment="1">
      <alignment horizontal="right" vertical="center"/>
    </xf>
    <xf numFmtId="0" fontId="14" fillId="0" borderId="0" xfId="0" applyFont="1" applyAlignment="1">
      <alignment horizontal="center" vertical="top"/>
    </xf>
    <xf numFmtId="165" fontId="14" fillId="0" borderId="0" xfId="0" quotePrefix="1" applyNumberFormat="1" applyFont="1" applyAlignment="1">
      <alignment horizontal="right" vertical="center"/>
    </xf>
    <xf numFmtId="165" fontId="14" fillId="0" borderId="0" xfId="0" applyNumberFormat="1" applyFont="1" applyAlignment="1">
      <alignment vertical="center"/>
    </xf>
    <xf numFmtId="0" fontId="14" fillId="0" borderId="17" xfId="0" applyFont="1" applyBorder="1" applyAlignment="1">
      <alignment horizontal="center" vertical="center"/>
    </xf>
    <xf numFmtId="0" fontId="14" fillId="0" borderId="17" xfId="0" applyFont="1" applyBorder="1" applyAlignment="1">
      <alignment vertical="center" wrapText="1"/>
    </xf>
    <xf numFmtId="165" fontId="14" fillId="0" borderId="17" xfId="0" applyNumberFormat="1" applyFont="1" applyBorder="1" applyAlignment="1">
      <alignment vertical="center"/>
    </xf>
    <xf numFmtId="186" fontId="8" fillId="0" borderId="0" xfId="0" applyNumberFormat="1" applyFont="1" applyAlignment="1">
      <alignment vertical="center"/>
    </xf>
    <xf numFmtId="3" fontId="0" fillId="0" borderId="0" xfId="0" applyNumberFormat="1"/>
    <xf numFmtId="1" fontId="13" fillId="0" borderId="0" xfId="0" applyNumberFormat="1" applyFont="1" applyAlignment="1">
      <alignment horizontal="right" vertical="center"/>
    </xf>
    <xf numFmtId="171" fontId="10" fillId="0" borderId="0" xfId="216" applyNumberFormat="1" applyFont="1" applyAlignment="1">
      <alignment horizontal="center"/>
    </xf>
    <xf numFmtId="171" fontId="10" fillId="0" borderId="0" xfId="144" applyNumberFormat="1" applyFont="1" applyAlignment="1">
      <alignment horizontal="right"/>
    </xf>
    <xf numFmtId="0" fontId="17" fillId="0" borderId="0" xfId="217" applyFont="1" applyAlignment="1">
      <alignment horizontal="left" vertical="center"/>
    </xf>
    <xf numFmtId="0" fontId="14" fillId="26" borderId="0" xfId="102" applyFont="1" applyFill="1" applyAlignment="1">
      <alignment horizontal="right"/>
    </xf>
    <xf numFmtId="0" fontId="14" fillId="0" borderId="0" xfId="102" applyFont="1" applyAlignment="1">
      <alignment horizontal="right"/>
    </xf>
    <xf numFmtId="173" fontId="65" fillId="0" borderId="0" xfId="215" applyNumberFormat="1" applyFont="1"/>
    <xf numFmtId="0" fontId="74" fillId="0" borderId="0" xfId="215" applyFont="1"/>
    <xf numFmtId="171" fontId="74" fillId="0" borderId="0" xfId="215" applyNumberFormat="1" applyFont="1"/>
    <xf numFmtId="0" fontId="74" fillId="0" borderId="0" xfId="215" applyFont="1" applyAlignment="1">
      <alignment horizontal="right"/>
    </xf>
    <xf numFmtId="0" fontId="74" fillId="0" borderId="0" xfId="215" applyFont="1" applyAlignment="1">
      <alignment horizontal="right" vertical="center"/>
    </xf>
    <xf numFmtId="3" fontId="74" fillId="0" borderId="0" xfId="215" applyNumberFormat="1" applyFont="1" applyAlignment="1">
      <alignment horizontal="right"/>
    </xf>
    <xf numFmtId="3" fontId="74" fillId="0" borderId="0" xfId="215" applyNumberFormat="1" applyFont="1" applyAlignment="1">
      <alignment horizontal="right" vertical="center"/>
    </xf>
    <xf numFmtId="3" fontId="65" fillId="0" borderId="0" xfId="215" applyNumberFormat="1" applyFont="1" applyAlignment="1">
      <alignment horizontal="right"/>
    </xf>
    <xf numFmtId="173" fontId="73" fillId="0" borderId="0" xfId="215" applyNumberFormat="1" applyFont="1"/>
    <xf numFmtId="1" fontId="82" fillId="0" borderId="0" xfId="215" applyNumberFormat="1" applyFont="1"/>
    <xf numFmtId="171" fontId="64" fillId="0" borderId="0" xfId="215" applyNumberFormat="1" applyFont="1"/>
    <xf numFmtId="189" fontId="13" fillId="0" borderId="0" xfId="0" applyNumberFormat="1" applyFont="1" applyAlignment="1">
      <alignment vertical="center"/>
    </xf>
    <xf numFmtId="171" fontId="106" fillId="0" borderId="0" xfId="215" applyNumberFormat="1" applyFont="1"/>
    <xf numFmtId="171" fontId="65" fillId="0" borderId="0" xfId="215" applyNumberFormat="1" applyFont="1"/>
    <xf numFmtId="0" fontId="65" fillId="0" borderId="0" xfId="215" applyFont="1"/>
    <xf numFmtId="173" fontId="64" fillId="0" borderId="0" xfId="215" applyNumberFormat="1" applyFont="1"/>
    <xf numFmtId="189" fontId="65" fillId="0" borderId="0" xfId="215" applyNumberFormat="1" applyFont="1"/>
    <xf numFmtId="1" fontId="10" fillId="0" borderId="0" xfId="102" applyNumberFormat="1" applyFont="1" applyAlignment="1">
      <alignment horizontal="right" vertical="center"/>
    </xf>
    <xf numFmtId="1" fontId="8" fillId="0" borderId="0" xfId="102" applyNumberFormat="1" applyFont="1" applyAlignment="1">
      <alignment vertical="center"/>
    </xf>
    <xf numFmtId="1" fontId="8" fillId="0" borderId="0" xfId="102" applyNumberFormat="1" applyFont="1" applyAlignment="1">
      <alignment horizontal="right" vertical="center"/>
    </xf>
    <xf numFmtId="1" fontId="13" fillId="0" borderId="0" xfId="0" applyNumberFormat="1" applyFont="1" applyAlignment="1">
      <alignment vertical="center"/>
    </xf>
    <xf numFmtId="0" fontId="17" fillId="0" borderId="0" xfId="102" applyFont="1" applyAlignment="1">
      <alignment vertical="center" wrapText="1"/>
    </xf>
    <xf numFmtId="1" fontId="10" fillId="0" borderId="0" xfId="0" applyNumberFormat="1" applyFont="1"/>
    <xf numFmtId="182" fontId="13" fillId="0" borderId="0" xfId="0" applyNumberFormat="1" applyFont="1"/>
    <xf numFmtId="186" fontId="8" fillId="0" borderId="0" xfId="145" applyNumberFormat="1" applyFont="1" applyAlignment="1">
      <alignment horizontal="right" vertical="center"/>
    </xf>
    <xf numFmtId="1" fontId="13" fillId="0" borderId="0" xfId="102" applyNumberFormat="1" applyFont="1"/>
    <xf numFmtId="178" fontId="26" fillId="0" borderId="0" xfId="102" applyNumberFormat="1" applyFont="1"/>
    <xf numFmtId="171" fontId="13" fillId="0" borderId="0" xfId="0" quotePrefix="1" applyNumberFormat="1" applyFont="1" applyAlignment="1">
      <alignment horizontal="right"/>
    </xf>
    <xf numFmtId="171" fontId="13" fillId="0" borderId="0" xfId="0" applyNumberFormat="1" applyFont="1"/>
    <xf numFmtId="3" fontId="65" fillId="0" borderId="0" xfId="0" applyNumberFormat="1" applyFont="1" applyAlignment="1">
      <alignment horizontal="right"/>
    </xf>
    <xf numFmtId="0" fontId="13" fillId="0" borderId="0" xfId="223" applyFont="1" applyFill="1" applyBorder="1" applyAlignment="1">
      <alignment horizontal="right" vertical="center"/>
    </xf>
    <xf numFmtId="1" fontId="86" fillId="0" borderId="0" xfId="0" applyNumberFormat="1" applyFont="1" applyAlignment="1">
      <alignment horizontal="right" vertical="top"/>
    </xf>
    <xf numFmtId="1" fontId="65" fillId="0" borderId="0" xfId="0" applyNumberFormat="1" applyFont="1"/>
    <xf numFmtId="1" fontId="8" fillId="0" borderId="0" xfId="0" applyNumberFormat="1" applyFont="1" applyAlignment="1">
      <alignment horizontal="right" vertical="center"/>
    </xf>
    <xf numFmtId="0" fontId="69" fillId="0" borderId="0" xfId="0" applyFont="1" applyAlignment="1">
      <alignment vertical="center" wrapText="1"/>
    </xf>
    <xf numFmtId="0" fontId="13" fillId="30" borderId="0" xfId="0" applyFont="1" applyFill="1" applyAlignment="1">
      <alignment horizontal="left" vertical="center" wrapText="1"/>
    </xf>
    <xf numFmtId="3" fontId="73" fillId="0" borderId="0" xfId="0" applyNumberFormat="1" applyFont="1"/>
    <xf numFmtId="0" fontId="107" fillId="0" borderId="0" xfId="0" applyFont="1" applyAlignment="1">
      <alignment vertical="center"/>
    </xf>
    <xf numFmtId="0" fontId="13" fillId="30" borderId="0" xfId="0" applyFont="1" applyFill="1" applyAlignment="1">
      <alignment horizontal="left" vertical="center"/>
    </xf>
    <xf numFmtId="0" fontId="92" fillId="30" borderId="0" xfId="0" applyFont="1" applyFill="1" applyAlignment="1">
      <alignment horizontal="center" vertical="center"/>
    </xf>
    <xf numFmtId="0" fontId="65" fillId="30" borderId="0" xfId="0" applyFont="1" applyFill="1"/>
    <xf numFmtId="186" fontId="14" fillId="0" borderId="0" xfId="0" applyNumberFormat="1" applyFont="1" applyAlignment="1">
      <alignment horizontal="right" vertical="center"/>
    </xf>
    <xf numFmtId="186" fontId="14" fillId="0" borderId="0" xfId="0" applyNumberFormat="1" applyFont="1" applyAlignment="1">
      <alignment horizontal="right"/>
    </xf>
    <xf numFmtId="0" fontId="79" fillId="30" borderId="0" xfId="0" applyFont="1" applyFill="1" applyAlignment="1">
      <alignment horizontal="center" vertical="center"/>
    </xf>
    <xf numFmtId="186" fontId="14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 wrapText="1"/>
    </xf>
    <xf numFmtId="0" fontId="108" fillId="0" borderId="0" xfId="0" applyFont="1" applyAlignment="1">
      <alignment horizontal="left" vertical="center"/>
    </xf>
    <xf numFmtId="186" fontId="65" fillId="0" borderId="0" xfId="0" applyNumberFormat="1" applyFont="1" applyAlignment="1">
      <alignment horizontal="right"/>
    </xf>
    <xf numFmtId="190" fontId="65" fillId="0" borderId="0" xfId="0" applyNumberFormat="1" applyFont="1" applyAlignment="1">
      <alignment horizontal="right"/>
    </xf>
    <xf numFmtId="191" fontId="13" fillId="0" borderId="0" xfId="0" applyNumberFormat="1" applyFont="1"/>
    <xf numFmtId="192" fontId="65" fillId="0" borderId="0" xfId="0" applyNumberFormat="1" applyFont="1"/>
    <xf numFmtId="190" fontId="65" fillId="0" borderId="0" xfId="0" applyNumberFormat="1" applyFont="1"/>
    <xf numFmtId="186" fontId="65" fillId="0" borderId="0" xfId="0" applyNumberFormat="1" applyFont="1" applyAlignment="1">
      <alignment vertical="center"/>
    </xf>
    <xf numFmtId="192" fontId="13" fillId="0" borderId="0" xfId="0" applyNumberFormat="1" applyFont="1"/>
    <xf numFmtId="191" fontId="65" fillId="0" borderId="0" xfId="0" applyNumberFormat="1" applyFont="1"/>
    <xf numFmtId="186" fontId="65" fillId="0" borderId="0" xfId="0" applyNumberFormat="1" applyFont="1" applyAlignment="1">
      <alignment horizontal="right" vertical="center"/>
    </xf>
    <xf numFmtId="192" fontId="13" fillId="0" borderId="0" xfId="0" applyNumberFormat="1" applyFont="1" applyAlignment="1">
      <alignment horizontal="right" vertical="center"/>
    </xf>
    <xf numFmtId="0" fontId="60" fillId="25" borderId="32" xfId="0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65" fillId="0" borderId="0" xfId="0" applyFont="1" applyAlignment="1">
      <alignment horizontal="left" vertical="center" indent="3"/>
    </xf>
    <xf numFmtId="0" fontId="11" fillId="25" borderId="26" xfId="102" quotePrefix="1" applyFont="1" applyFill="1" applyBorder="1" applyAlignment="1">
      <alignment horizontal="right"/>
    </xf>
    <xf numFmtId="3" fontId="13" fillId="0" borderId="0" xfId="210" applyNumberFormat="1" applyFont="1" applyAlignment="1">
      <alignment horizontal="right" vertical="center"/>
    </xf>
    <xf numFmtId="0" fontId="14" fillId="0" borderId="0" xfId="210" applyFont="1" applyAlignment="1">
      <alignment horizontal="center" vertical="center"/>
    </xf>
    <xf numFmtId="0" fontId="14" fillId="0" borderId="0" xfId="210" applyFont="1" applyAlignment="1">
      <alignment horizontal="center" vertical="center" wrapText="1"/>
    </xf>
    <xf numFmtId="0" fontId="13" fillId="0" borderId="0" xfId="210" applyFont="1" applyAlignment="1">
      <alignment horizontal="center" vertical="center" wrapText="1"/>
    </xf>
    <xf numFmtId="0" fontId="17" fillId="0" borderId="30" xfId="217" applyFont="1" applyBorder="1" applyAlignment="1">
      <alignment horizontal="left" vertical="center"/>
    </xf>
    <xf numFmtId="0" fontId="9" fillId="0" borderId="30" xfId="102" applyBorder="1"/>
    <xf numFmtId="0" fontId="17" fillId="0" borderId="30" xfId="227" applyFont="1" applyBorder="1" applyAlignment="1">
      <alignment vertical="center"/>
    </xf>
    <xf numFmtId="0" fontId="73" fillId="0" borderId="30" xfId="0" applyFont="1" applyBorder="1"/>
    <xf numFmtId="0" fontId="68" fillId="25" borderId="0" xfId="0" applyFont="1" applyFill="1" applyAlignment="1">
      <alignment horizontal="center" vertical="center"/>
    </xf>
    <xf numFmtId="0" fontId="13" fillId="26" borderId="0" xfId="0" applyFont="1" applyFill="1" applyAlignment="1">
      <alignment vertical="center"/>
    </xf>
    <xf numFmtId="4" fontId="13" fillId="26" borderId="0" xfId="0" applyNumberFormat="1" applyFont="1" applyFill="1" applyAlignment="1">
      <alignment vertical="center"/>
    </xf>
    <xf numFmtId="0" fontId="13" fillId="26" borderId="0" xfId="0" applyFont="1" applyFill="1" applyAlignment="1">
      <alignment horizontal="right" vertical="center"/>
    </xf>
    <xf numFmtId="0" fontId="14" fillId="26" borderId="0" xfId="0" applyFont="1" applyFill="1" applyAlignment="1">
      <alignment horizontal="right" vertical="center"/>
    </xf>
    <xf numFmtId="0" fontId="14" fillId="26" borderId="0" xfId="0" applyFont="1" applyFill="1" applyAlignment="1">
      <alignment vertical="center" wrapText="1"/>
    </xf>
    <xf numFmtId="193" fontId="14" fillId="26" borderId="0" xfId="0" applyNumberFormat="1" applyFont="1" applyFill="1" applyAlignment="1">
      <alignment vertical="center"/>
    </xf>
    <xf numFmtId="0" fontId="60" fillId="25" borderId="59" xfId="0" applyFont="1" applyFill="1" applyBorder="1" applyAlignment="1">
      <alignment horizontal="center" vertical="center"/>
    </xf>
    <xf numFmtId="0" fontId="60" fillId="25" borderId="60" xfId="0" applyFont="1" applyFill="1" applyBorder="1" applyAlignment="1">
      <alignment horizontal="center" vertical="center"/>
    </xf>
    <xf numFmtId="0" fontId="60" fillId="25" borderId="61" xfId="0" applyFont="1" applyFill="1" applyBorder="1" applyAlignment="1">
      <alignment horizontal="center" vertical="center"/>
    </xf>
    <xf numFmtId="0" fontId="82" fillId="26" borderId="0" xfId="0" applyFont="1" applyFill="1" applyAlignment="1">
      <alignment vertical="center" wrapText="1"/>
    </xf>
    <xf numFmtId="193" fontId="82" fillId="26" borderId="0" xfId="0" applyNumberFormat="1" applyFont="1" applyFill="1" applyAlignment="1">
      <alignment horizontal="right" vertical="center"/>
    </xf>
    <xf numFmtId="0" fontId="65" fillId="26" borderId="0" xfId="0" applyFont="1" applyFill="1" applyAlignment="1">
      <alignment horizontal="left" vertical="center" wrapText="1" indent="1"/>
    </xf>
    <xf numFmtId="193" fontId="13" fillId="26" borderId="0" xfId="0" applyNumberFormat="1" applyFont="1" applyFill="1" applyAlignment="1">
      <alignment horizontal="right" vertical="center"/>
    </xf>
    <xf numFmtId="0" fontId="13" fillId="26" borderId="0" xfId="0" applyFont="1" applyFill="1" applyAlignment="1">
      <alignment horizontal="left" vertical="center" wrapText="1" indent="1"/>
    </xf>
    <xf numFmtId="193" fontId="65" fillId="26" borderId="0" xfId="0" applyNumberFormat="1" applyFont="1" applyFill="1" applyAlignment="1">
      <alignment horizontal="right" vertical="center"/>
    </xf>
    <xf numFmtId="0" fontId="14" fillId="26" borderId="62" xfId="0" applyFont="1" applyFill="1" applyBorder="1" applyAlignment="1">
      <alignment vertical="center" wrapText="1"/>
    </xf>
    <xf numFmtId="193" fontId="14" fillId="26" borderId="62" xfId="0" applyNumberFormat="1" applyFont="1" applyFill="1" applyBorder="1" applyAlignment="1">
      <alignment vertical="center"/>
    </xf>
    <xf numFmtId="0" fontId="58" fillId="0" borderId="0" xfId="213" applyFont="1" applyAlignment="1">
      <alignment horizontal="center" vertical="center" wrapText="1"/>
    </xf>
    <xf numFmtId="0" fontId="11" fillId="28" borderId="21" xfId="102" applyFont="1" applyFill="1" applyBorder="1" applyAlignment="1">
      <alignment horizontal="center" vertical="center" wrapText="1"/>
    </xf>
    <xf numFmtId="0" fontId="11" fillId="28" borderId="0" xfId="102" applyFont="1" applyFill="1" applyAlignment="1">
      <alignment horizontal="center" vertical="center" wrapText="1"/>
    </xf>
    <xf numFmtId="0" fontId="17" fillId="0" borderId="30" xfId="102" applyFont="1" applyBorder="1" applyAlignment="1">
      <alignment horizontal="left" vertical="center" wrapText="1"/>
    </xf>
    <xf numFmtId="0" fontId="11" fillId="28" borderId="57" xfId="102" applyFont="1" applyFill="1" applyBorder="1" applyAlignment="1">
      <alignment horizontal="center" vertical="center" wrapText="1"/>
    </xf>
    <xf numFmtId="0" fontId="11" fillId="28" borderId="58" xfId="102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8" fillId="0" borderId="0" xfId="145" applyFont="1" applyAlignment="1">
      <alignment horizontal="center" vertical="center"/>
    </xf>
    <xf numFmtId="0" fontId="11" fillId="25" borderId="36" xfId="145" applyFont="1" applyFill="1" applyBorder="1" applyAlignment="1">
      <alignment horizontal="center" vertical="center" wrapText="1"/>
    </xf>
    <xf numFmtId="0" fontId="11" fillId="25" borderId="41" xfId="145" applyFont="1" applyFill="1" applyBorder="1" applyAlignment="1">
      <alignment horizontal="center" vertical="center" wrapText="1"/>
    </xf>
    <xf numFmtId="0" fontId="11" fillId="25" borderId="42" xfId="145" applyFont="1" applyFill="1" applyBorder="1" applyAlignment="1">
      <alignment horizontal="center" vertical="center" wrapText="1"/>
    </xf>
    <xf numFmtId="0" fontId="11" fillId="25" borderId="52" xfId="145" applyFont="1" applyFill="1" applyBorder="1" applyAlignment="1">
      <alignment horizontal="center" vertical="center" wrapText="1"/>
    </xf>
    <xf numFmtId="0" fontId="11" fillId="25" borderId="39" xfId="145" applyFont="1" applyFill="1" applyBorder="1" applyAlignment="1">
      <alignment horizontal="center" vertical="center" wrapText="1"/>
    </xf>
    <xf numFmtId="0" fontId="58" fillId="0" borderId="0" xfId="145" applyFont="1" applyAlignment="1">
      <alignment horizontal="center"/>
    </xf>
    <xf numFmtId="0" fontId="58" fillId="0" borderId="0" xfId="0" applyFont="1" applyAlignment="1">
      <alignment horizontal="center"/>
    </xf>
    <xf numFmtId="0" fontId="12" fillId="0" borderId="0" xfId="210" applyFont="1" applyAlignment="1">
      <alignment horizontal="left" vertical="top" wrapText="1"/>
    </xf>
    <xf numFmtId="0" fontId="58" fillId="0" borderId="0" xfId="210" applyFont="1" applyAlignment="1">
      <alignment horizontal="center" vertical="center" wrapText="1"/>
    </xf>
    <xf numFmtId="0" fontId="60" fillId="25" borderId="26" xfId="210" applyFont="1" applyFill="1" applyBorder="1" applyAlignment="1">
      <alignment horizontal="center" vertical="center" wrapText="1"/>
    </xf>
    <xf numFmtId="0" fontId="60" fillId="25" borderId="32" xfId="210" applyFont="1" applyFill="1" applyBorder="1" applyAlignment="1">
      <alignment horizontal="center" vertical="center" wrapText="1"/>
    </xf>
    <xf numFmtId="0" fontId="60" fillId="25" borderId="24" xfId="210" applyFont="1" applyFill="1" applyBorder="1" applyAlignment="1">
      <alignment horizontal="center" vertical="center"/>
    </xf>
    <xf numFmtId="0" fontId="60" fillId="25" borderId="25" xfId="210" applyFont="1" applyFill="1" applyBorder="1" applyAlignment="1">
      <alignment horizontal="center" vertical="center"/>
    </xf>
    <xf numFmtId="0" fontId="60" fillId="25" borderId="26" xfId="210" applyFont="1" applyFill="1" applyBorder="1" applyAlignment="1">
      <alignment horizontal="center" vertical="center"/>
    </xf>
    <xf numFmtId="0" fontId="11" fillId="25" borderId="24" xfId="210" applyFont="1" applyFill="1" applyBorder="1" applyAlignment="1">
      <alignment horizontal="center" vertical="center" wrapText="1"/>
    </xf>
    <xf numFmtId="0" fontId="11" fillId="25" borderId="25" xfId="210" applyFont="1" applyFill="1" applyBorder="1" applyAlignment="1">
      <alignment horizontal="center" vertical="center" wrapText="1"/>
    </xf>
    <xf numFmtId="0" fontId="77" fillId="0" borderId="0" xfId="0" applyFont="1" applyAlignment="1">
      <alignment horizontal="left" vertical="center" wrapText="1"/>
    </xf>
    <xf numFmtId="0" fontId="12" fillId="0" borderId="0" xfId="210" applyFont="1" applyAlignment="1">
      <alignment horizontal="left" vertical="center" wrapText="1"/>
    </xf>
    <xf numFmtId="0" fontId="60" fillId="25" borderId="19" xfId="210" applyFont="1" applyFill="1" applyBorder="1" applyAlignment="1">
      <alignment horizontal="center" vertical="center" wrapText="1"/>
    </xf>
    <xf numFmtId="0" fontId="11" fillId="25" borderId="26" xfId="210" applyFont="1" applyFill="1" applyBorder="1" applyAlignment="1">
      <alignment horizontal="center" vertical="center" wrapText="1"/>
    </xf>
    <xf numFmtId="49" fontId="58" fillId="0" borderId="0" xfId="102" applyNumberFormat="1" applyFont="1" applyAlignment="1">
      <alignment horizontal="center" vertical="center" wrapText="1"/>
    </xf>
    <xf numFmtId="0" fontId="60" fillId="25" borderId="26" xfId="102" applyFont="1" applyFill="1" applyBorder="1" applyAlignment="1">
      <alignment horizontal="center" vertical="center"/>
    </xf>
    <xf numFmtId="0" fontId="60" fillId="25" borderId="32" xfId="102" applyFont="1" applyFill="1" applyBorder="1" applyAlignment="1">
      <alignment horizontal="center" vertical="center"/>
    </xf>
    <xf numFmtId="0" fontId="60" fillId="25" borderId="31" xfId="102" applyFont="1" applyFill="1" applyBorder="1" applyAlignment="1">
      <alignment horizontal="center" vertical="center" wrapText="1"/>
    </xf>
    <xf numFmtId="0" fontId="60" fillId="25" borderId="33" xfId="102" applyFont="1" applyFill="1" applyBorder="1" applyAlignment="1">
      <alignment horizontal="center" vertical="center" wrapText="1"/>
    </xf>
    <xf numFmtId="0" fontId="17" fillId="0" borderId="0" xfId="102" applyFont="1" applyAlignment="1">
      <alignment horizontal="left" vertical="center" wrapText="1"/>
    </xf>
    <xf numFmtId="0" fontId="11" fillId="25" borderId="18" xfId="102" applyFont="1" applyFill="1" applyBorder="1" applyAlignment="1">
      <alignment horizontal="center" vertical="center"/>
    </xf>
    <xf numFmtId="0" fontId="11" fillId="25" borderId="20" xfId="102" applyFont="1" applyFill="1" applyBorder="1" applyAlignment="1">
      <alignment horizontal="center" vertical="center"/>
    </xf>
    <xf numFmtId="0" fontId="11" fillId="25" borderId="27" xfId="102" applyFont="1" applyFill="1" applyBorder="1" applyAlignment="1">
      <alignment horizontal="center" vertical="center"/>
    </xf>
    <xf numFmtId="0" fontId="11" fillId="25" borderId="23" xfId="102" applyFont="1" applyFill="1" applyBorder="1" applyAlignment="1">
      <alignment horizontal="center" vertical="center"/>
    </xf>
    <xf numFmtId="0" fontId="11" fillId="25" borderId="19" xfId="102" quotePrefix="1" applyFont="1" applyFill="1" applyBorder="1" applyAlignment="1">
      <alignment horizontal="right" vertical="center" wrapText="1"/>
    </xf>
    <xf numFmtId="0" fontId="11" fillId="25" borderId="26" xfId="102" quotePrefix="1" applyFont="1" applyFill="1" applyBorder="1" applyAlignment="1">
      <alignment horizontal="right" vertical="center" wrapText="1"/>
    </xf>
    <xf numFmtId="0" fontId="11" fillId="25" borderId="20" xfId="102" applyFont="1" applyFill="1" applyBorder="1" applyAlignment="1">
      <alignment horizontal="center" vertical="center" wrapText="1"/>
    </xf>
    <xf numFmtId="0" fontId="11" fillId="25" borderId="21" xfId="102" applyFont="1" applyFill="1" applyBorder="1" applyAlignment="1">
      <alignment horizontal="center" vertical="center" wrapText="1"/>
    </xf>
    <xf numFmtId="0" fontId="11" fillId="25" borderId="0" xfId="102" applyFont="1" applyFill="1" applyAlignment="1">
      <alignment horizontal="center" vertical="center" wrapText="1"/>
    </xf>
    <xf numFmtId="0" fontId="11" fillId="25" borderId="19" xfId="102" applyFont="1" applyFill="1" applyBorder="1" applyAlignment="1">
      <alignment horizontal="center" vertical="center" wrapText="1"/>
    </xf>
    <xf numFmtId="0" fontId="11" fillId="25" borderId="24" xfId="102" applyFont="1" applyFill="1" applyBorder="1" applyAlignment="1">
      <alignment horizontal="center" vertical="center" wrapText="1"/>
    </xf>
    <xf numFmtId="0" fontId="11" fillId="25" borderId="25" xfId="102" applyFont="1" applyFill="1" applyBorder="1" applyAlignment="1">
      <alignment horizontal="center" vertical="center" wrapText="1"/>
    </xf>
    <xf numFmtId="0" fontId="11" fillId="25" borderId="27" xfId="102" applyFont="1" applyFill="1" applyBorder="1" applyAlignment="1">
      <alignment horizontal="center" vertical="center" wrapText="1"/>
    </xf>
    <xf numFmtId="0" fontId="11" fillId="25" borderId="23" xfId="102" applyFont="1" applyFill="1" applyBorder="1" applyAlignment="1">
      <alignment horizontal="center" vertical="center" wrapText="1"/>
    </xf>
    <xf numFmtId="0" fontId="11" fillId="25" borderId="28" xfId="102" applyFont="1" applyFill="1" applyBorder="1" applyAlignment="1">
      <alignment horizontal="center" vertical="center" wrapText="1"/>
    </xf>
    <xf numFmtId="0" fontId="17" fillId="0" borderId="0" xfId="102" applyFont="1" applyAlignment="1">
      <alignment vertical="center" wrapText="1"/>
    </xf>
    <xf numFmtId="0" fontId="9" fillId="0" borderId="0" xfId="102" applyAlignment="1">
      <alignment vertical="center" wrapText="1"/>
    </xf>
    <xf numFmtId="0" fontId="11" fillId="25" borderId="22" xfId="102" applyFont="1" applyFill="1" applyBorder="1" applyAlignment="1">
      <alignment horizontal="center" vertical="center"/>
    </xf>
    <xf numFmtId="0" fontId="11" fillId="25" borderId="21" xfId="102" applyFont="1" applyFill="1" applyBorder="1" applyAlignment="1">
      <alignment horizontal="center" vertical="center"/>
    </xf>
    <xf numFmtId="0" fontId="9" fillId="25" borderId="26" xfId="102" applyFill="1" applyBorder="1" applyAlignment="1">
      <alignment vertical="center" wrapText="1"/>
    </xf>
    <xf numFmtId="0" fontId="11" fillId="25" borderId="26" xfId="102" applyFont="1" applyFill="1" applyBorder="1" applyAlignment="1">
      <alignment horizontal="center" vertical="center" wrapText="1"/>
    </xf>
    <xf numFmtId="0" fontId="58" fillId="0" borderId="0" xfId="216" applyFont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11" fillId="28" borderId="44" xfId="0" applyFont="1" applyFill="1" applyBorder="1" applyAlignment="1">
      <alignment horizontal="center" vertical="center" wrapText="1"/>
    </xf>
    <xf numFmtId="0" fontId="11" fillId="28" borderId="40" xfId="0" applyFont="1" applyFill="1" applyBorder="1" applyAlignment="1">
      <alignment horizontal="center" vertical="center"/>
    </xf>
    <xf numFmtId="0" fontId="11" fillId="28" borderId="0" xfId="0" applyFont="1" applyFill="1" applyAlignment="1">
      <alignment horizontal="center" vertical="center"/>
    </xf>
    <xf numFmtId="0" fontId="84" fillId="0" borderId="0" xfId="210" applyFont="1" applyAlignment="1">
      <alignment horizontal="center" vertical="center" wrapText="1"/>
    </xf>
    <xf numFmtId="0" fontId="80" fillId="0" borderId="0" xfId="102" applyFont="1" applyAlignment="1">
      <alignment horizontal="center" vertical="center" wrapText="1"/>
    </xf>
    <xf numFmtId="0" fontId="11" fillId="28" borderId="44" xfId="102" applyFont="1" applyFill="1" applyBorder="1" applyAlignment="1">
      <alignment horizontal="center" vertical="center" wrapText="1"/>
    </xf>
    <xf numFmtId="0" fontId="11" fillId="28" borderId="40" xfId="102" applyFont="1" applyFill="1" applyBorder="1" applyAlignment="1">
      <alignment horizontal="center" vertical="center"/>
    </xf>
    <xf numFmtId="0" fontId="11" fillId="28" borderId="0" xfId="102" applyFont="1" applyFill="1" applyAlignment="1">
      <alignment horizontal="center" vertical="center"/>
    </xf>
    <xf numFmtId="0" fontId="11" fillId="28" borderId="18" xfId="102" applyFont="1" applyFill="1" applyBorder="1" applyAlignment="1">
      <alignment horizontal="center" vertical="center" wrapText="1"/>
    </xf>
    <xf numFmtId="0" fontId="11" fillId="28" borderId="31" xfId="102" applyFont="1" applyFill="1" applyBorder="1" applyAlignment="1">
      <alignment horizontal="center" vertical="center" wrapText="1"/>
    </xf>
    <xf numFmtId="0" fontId="11" fillId="28" borderId="23" xfId="102" applyFont="1" applyFill="1" applyBorder="1" applyAlignment="1">
      <alignment horizontal="center" vertical="center"/>
    </xf>
    <xf numFmtId="0" fontId="11" fillId="28" borderId="46" xfId="102" applyFont="1" applyFill="1" applyBorder="1" applyAlignment="1">
      <alignment horizontal="center" vertical="center"/>
    </xf>
    <xf numFmtId="0" fontId="60" fillId="28" borderId="27" xfId="102" applyFont="1" applyFill="1" applyBorder="1" applyAlignment="1">
      <alignment horizontal="center" vertical="center" wrapText="1"/>
    </xf>
    <xf numFmtId="0" fontId="60" fillId="25" borderId="31" xfId="0" applyFont="1" applyFill="1" applyBorder="1" applyAlignment="1">
      <alignment horizontal="center" vertical="center" wrapText="1"/>
    </xf>
    <xf numFmtId="0" fontId="60" fillId="25" borderId="18" xfId="0" applyFont="1" applyFill="1" applyBorder="1" applyAlignment="1">
      <alignment horizontal="center" vertical="center" wrapText="1"/>
    </xf>
    <xf numFmtId="0" fontId="60" fillId="25" borderId="24" xfId="0" applyFont="1" applyFill="1" applyBorder="1" applyAlignment="1">
      <alignment horizontal="center" vertical="center" wrapText="1"/>
    </xf>
    <xf numFmtId="0" fontId="60" fillId="25" borderId="22" xfId="0" applyFont="1" applyFill="1" applyBorder="1" applyAlignment="1">
      <alignment horizontal="center" vertical="center" wrapText="1"/>
    </xf>
    <xf numFmtId="0" fontId="60" fillId="25" borderId="20" xfId="0" applyFont="1" applyFill="1" applyBorder="1" applyAlignment="1">
      <alignment horizontal="center" vertical="center" wrapText="1"/>
    </xf>
    <xf numFmtId="0" fontId="60" fillId="25" borderId="21" xfId="0" applyFont="1" applyFill="1" applyBorder="1" applyAlignment="1">
      <alignment horizontal="center" vertical="center" wrapText="1"/>
    </xf>
    <xf numFmtId="0" fontId="80" fillId="26" borderId="0" xfId="0" applyFont="1" applyFill="1" applyAlignment="1">
      <alignment horizontal="center" vertical="center" wrapText="1"/>
    </xf>
    <xf numFmtId="0" fontId="58" fillId="26" borderId="0" xfId="0" applyFont="1" applyFill="1" applyAlignment="1">
      <alignment horizontal="center" vertical="center" wrapText="1"/>
    </xf>
    <xf numFmtId="0" fontId="60" fillId="25" borderId="25" xfId="0" applyFont="1" applyFill="1" applyBorder="1" applyAlignment="1">
      <alignment horizontal="center" vertical="center" wrapText="1"/>
    </xf>
    <xf numFmtId="0" fontId="60" fillId="25" borderId="26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left" vertical="top" wrapText="1"/>
    </xf>
    <xf numFmtId="0" fontId="60" fillId="25" borderId="19" xfId="0" applyFont="1" applyFill="1" applyBorder="1" applyAlignment="1">
      <alignment horizontal="center" vertical="center" wrapText="1"/>
    </xf>
    <xf numFmtId="0" fontId="60" fillId="25" borderId="27" xfId="0" applyFont="1" applyFill="1" applyBorder="1" applyAlignment="1">
      <alignment horizontal="center" vertical="center" wrapText="1"/>
    </xf>
    <xf numFmtId="0" fontId="60" fillId="25" borderId="28" xfId="0" applyFont="1" applyFill="1" applyBorder="1" applyAlignment="1">
      <alignment horizontal="center" vertical="center" wrapText="1"/>
    </xf>
    <xf numFmtId="0" fontId="103" fillId="25" borderId="27" xfId="0" applyFont="1" applyFill="1" applyBorder="1" applyAlignment="1">
      <alignment horizontal="center" vertical="center" wrapText="1"/>
    </xf>
    <xf numFmtId="0" fontId="103" fillId="25" borderId="28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left" vertical="center" wrapText="1"/>
    </xf>
    <xf numFmtId="0" fontId="60" fillId="25" borderId="23" xfId="0" applyFont="1" applyFill="1" applyBorder="1" applyAlignment="1">
      <alignment horizontal="center" vertical="center" wrapText="1"/>
    </xf>
    <xf numFmtId="0" fontId="60" fillId="25" borderId="27" xfId="0" applyFont="1" applyFill="1" applyBorder="1" applyAlignment="1">
      <alignment horizontal="center" vertical="center"/>
    </xf>
    <xf numFmtId="0" fontId="60" fillId="25" borderId="28" xfId="0" applyFont="1" applyFill="1" applyBorder="1" applyAlignment="1">
      <alignment horizontal="center" vertical="center"/>
    </xf>
    <xf numFmtId="0" fontId="60" fillId="25" borderId="23" xfId="0" applyFont="1" applyFill="1" applyBorder="1" applyAlignment="1">
      <alignment horizontal="center" vertical="center"/>
    </xf>
    <xf numFmtId="0" fontId="11" fillId="25" borderId="44" xfId="0" applyFont="1" applyFill="1" applyBorder="1" applyAlignment="1">
      <alignment horizontal="center" vertical="center" wrapText="1"/>
    </xf>
    <xf numFmtId="0" fontId="11" fillId="25" borderId="36" xfId="0" applyFont="1" applyFill="1" applyBorder="1" applyAlignment="1">
      <alignment horizontal="center" vertical="center"/>
    </xf>
    <xf numFmtId="0" fontId="11" fillId="25" borderId="41" xfId="0" applyFont="1" applyFill="1" applyBorder="1" applyAlignment="1">
      <alignment horizontal="center" vertical="center"/>
    </xf>
    <xf numFmtId="0" fontId="11" fillId="25" borderId="42" xfId="0" applyFont="1" applyFill="1" applyBorder="1" applyAlignment="1">
      <alignment horizontal="center" vertical="center"/>
    </xf>
    <xf numFmtId="0" fontId="11" fillId="25" borderId="48" xfId="0" applyFont="1" applyFill="1" applyBorder="1" applyAlignment="1">
      <alignment horizontal="center" vertical="center"/>
    </xf>
    <xf numFmtId="0" fontId="11" fillId="25" borderId="52" xfId="0" applyFont="1" applyFill="1" applyBorder="1" applyAlignment="1">
      <alignment horizontal="center" vertical="center"/>
    </xf>
    <xf numFmtId="0" fontId="11" fillId="25" borderId="49" xfId="0" applyFont="1" applyFill="1" applyBorder="1" applyAlignment="1">
      <alignment horizontal="center" vertical="center"/>
    </xf>
    <xf numFmtId="0" fontId="11" fillId="25" borderId="50" xfId="0" applyFont="1" applyFill="1" applyBorder="1" applyAlignment="1">
      <alignment horizontal="center" vertical="center"/>
    </xf>
    <xf numFmtId="0" fontId="11" fillId="25" borderId="51" xfId="0" applyFont="1" applyFill="1" applyBorder="1" applyAlignment="1">
      <alignment horizontal="center" vertical="center"/>
    </xf>
    <xf numFmtId="0" fontId="11" fillId="25" borderId="54" xfId="0" applyFont="1" applyFill="1" applyBorder="1" applyAlignment="1">
      <alignment horizontal="center" vertical="center" wrapText="1"/>
    </xf>
    <xf numFmtId="0" fontId="11" fillId="25" borderId="49" xfId="0" applyFont="1" applyFill="1" applyBorder="1" applyAlignment="1">
      <alignment horizontal="center" vertical="center" wrapText="1"/>
    </xf>
    <xf numFmtId="0" fontId="60" fillId="25" borderId="53" xfId="0" applyFont="1" applyFill="1" applyBorder="1" applyAlignment="1">
      <alignment horizontal="center" vertical="center" shrinkToFit="1"/>
    </xf>
    <xf numFmtId="0" fontId="60" fillId="25" borderId="25" xfId="0" applyFont="1" applyFill="1" applyBorder="1" applyAlignment="1">
      <alignment horizontal="center" vertical="center" shrinkToFit="1"/>
    </xf>
    <xf numFmtId="0" fontId="11" fillId="25" borderId="52" xfId="0" applyFont="1" applyFill="1" applyBorder="1" applyAlignment="1">
      <alignment horizontal="center" vertical="center" wrapText="1"/>
    </xf>
    <xf numFmtId="0" fontId="11" fillId="25" borderId="39" xfId="0" applyFont="1" applyFill="1" applyBorder="1" applyAlignment="1">
      <alignment horizontal="center" vertical="center" wrapText="1"/>
    </xf>
    <xf numFmtId="0" fontId="11" fillId="25" borderId="36" xfId="0" applyFont="1" applyFill="1" applyBorder="1" applyAlignment="1">
      <alignment horizontal="center" vertical="center" wrapText="1"/>
    </xf>
    <xf numFmtId="0" fontId="11" fillId="25" borderId="41" xfId="0" applyFont="1" applyFill="1" applyBorder="1" applyAlignment="1">
      <alignment horizontal="center" vertical="center" wrapText="1"/>
    </xf>
    <xf numFmtId="0" fontId="11" fillId="25" borderId="42" xfId="0" applyFont="1" applyFill="1" applyBorder="1" applyAlignment="1">
      <alignment horizontal="center" vertical="center" wrapText="1"/>
    </xf>
    <xf numFmtId="0" fontId="11" fillId="25" borderId="51" xfId="0" applyFont="1" applyFill="1" applyBorder="1" applyAlignment="1">
      <alignment horizontal="center" vertical="center" wrapText="1"/>
    </xf>
    <xf numFmtId="0" fontId="11" fillId="25" borderId="5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60" fillId="25" borderId="0" xfId="0" applyFont="1" applyFill="1" applyAlignment="1">
      <alignment horizontal="center" vertical="center"/>
    </xf>
    <xf numFmtId="0" fontId="60" fillId="25" borderId="19" xfId="0" applyFont="1" applyFill="1" applyBorder="1" applyAlignment="1">
      <alignment horizontal="center" vertical="center"/>
    </xf>
    <xf numFmtId="0" fontId="60" fillId="25" borderId="32" xfId="0" applyFont="1" applyFill="1" applyBorder="1" applyAlignment="1">
      <alignment horizontal="center" vertical="center" wrapText="1"/>
    </xf>
    <xf numFmtId="0" fontId="60" fillId="25" borderId="55" xfId="0" applyFont="1" applyFill="1" applyBorder="1" applyAlignment="1">
      <alignment horizontal="center" vertical="center"/>
    </xf>
    <xf numFmtId="0" fontId="60" fillId="25" borderId="20" xfId="0" applyFont="1" applyFill="1" applyBorder="1" applyAlignment="1">
      <alignment horizontal="center" vertical="center"/>
    </xf>
    <xf numFmtId="0" fontId="60" fillId="25" borderId="24" xfId="0" applyFont="1" applyFill="1" applyBorder="1" applyAlignment="1">
      <alignment horizontal="center" vertical="center"/>
    </xf>
    <xf numFmtId="0" fontId="60" fillId="25" borderId="25" xfId="0" applyFont="1" applyFill="1" applyBorder="1" applyAlignment="1">
      <alignment horizontal="center" vertical="center"/>
    </xf>
    <xf numFmtId="0" fontId="60" fillId="25" borderId="26" xfId="0" applyFont="1" applyFill="1" applyBorder="1" applyAlignment="1">
      <alignment horizontal="center" vertical="center"/>
    </xf>
    <xf numFmtId="0" fontId="60" fillId="25" borderId="32" xfId="0" applyFont="1" applyFill="1" applyBorder="1" applyAlignment="1">
      <alignment horizontal="center" vertical="center"/>
    </xf>
    <xf numFmtId="0" fontId="60" fillId="25" borderId="0" xfId="0" applyFont="1" applyFill="1" applyAlignment="1">
      <alignment horizontal="center" vertical="center" wrapText="1"/>
    </xf>
    <xf numFmtId="0" fontId="65" fillId="30" borderId="0" xfId="0" applyFont="1" applyFill="1" applyAlignment="1">
      <alignment horizontal="left" vertical="center" wrapText="1"/>
    </xf>
    <xf numFmtId="0" fontId="65" fillId="30" borderId="0" xfId="0" applyFont="1" applyFill="1" applyAlignment="1">
      <alignment horizontal="left" wrapText="1"/>
    </xf>
    <xf numFmtId="0" fontId="65" fillId="30" borderId="0" xfId="0" applyFont="1" applyFill="1" applyAlignment="1">
      <alignment vertical="center" wrapText="1"/>
    </xf>
    <xf numFmtId="0" fontId="79" fillId="31" borderId="0" xfId="0" applyFont="1" applyFill="1" applyAlignment="1">
      <alignment horizontal="left" vertical="center" wrapText="1"/>
    </xf>
    <xf numFmtId="0" fontId="79" fillId="33" borderId="0" xfId="0" applyFont="1" applyFill="1" applyAlignment="1">
      <alignment horizontal="left" vertical="center" wrapText="1"/>
    </xf>
    <xf numFmtId="0" fontId="60" fillId="25" borderId="56" xfId="0" applyFont="1" applyFill="1" applyBorder="1" applyAlignment="1">
      <alignment horizontal="center" vertical="center" wrapText="1"/>
    </xf>
    <xf numFmtId="0" fontId="60" fillId="25" borderId="21" xfId="0" applyFont="1" applyFill="1" applyBorder="1" applyAlignment="1">
      <alignment horizontal="center" vertical="center"/>
    </xf>
    <xf numFmtId="0" fontId="60" fillId="25" borderId="31" xfId="0" applyFont="1" applyFill="1" applyBorder="1" applyAlignment="1">
      <alignment horizontal="center" vertical="center"/>
    </xf>
    <xf numFmtId="0" fontId="79" fillId="31" borderId="0" xfId="0" applyFont="1" applyFill="1" applyAlignment="1">
      <alignment horizontal="left" vertical="center"/>
    </xf>
  </cellXfs>
  <cellStyles count="229">
    <cellStyle name="%" xfId="1" xr:uid="{00000000-0005-0000-0000-000000000000}"/>
    <cellStyle name="% 3" xfId="2" xr:uid="{00000000-0005-0000-0000-000001000000}"/>
    <cellStyle name="%_II_01_01_09" xfId="3" xr:uid="{00000000-0005-0000-0000-000002000000}"/>
    <cellStyle name="%_II_01_01c_09" xfId="4" xr:uid="{00000000-0005-0000-0000-000003000000}"/>
    <cellStyle name="%_II_01_02_09" xfId="5" xr:uid="{00000000-0005-0000-0000-000004000000}"/>
    <cellStyle name="%_II_01_02c_09" xfId="6" xr:uid="{00000000-0005-0000-0000-000005000000}"/>
    <cellStyle name="%_II_01_03_09" xfId="7" xr:uid="{00000000-0005-0000-0000-000006000000}"/>
    <cellStyle name="%_II_01_03c_09" xfId="8" xr:uid="{00000000-0005-0000-0000-000007000000}"/>
    <cellStyle name="%_II_03_01_09" xfId="9" xr:uid="{00000000-0005-0000-0000-000008000000}"/>
    <cellStyle name="%_II_03_01_09c" xfId="10" xr:uid="{00000000-0005-0000-0000-000009000000}"/>
    <cellStyle name="%_II_03_02_09" xfId="11" xr:uid="{00000000-0005-0000-0000-00000A000000}"/>
    <cellStyle name="%_II_03_03_09" xfId="12" xr:uid="{00000000-0005-0000-0000-00000B000000}"/>
    <cellStyle name="%_II_03_04_09" xfId="13" xr:uid="{00000000-0005-0000-0000-00000C000000}"/>
    <cellStyle name="%_II_03_05_09" xfId="14" xr:uid="{00000000-0005-0000-0000-00000D000000}"/>
    <cellStyle name="%_II_03_06_09" xfId="15" xr:uid="{00000000-0005-0000-0000-00000E000000}"/>
    <cellStyle name="%_II_03_06_09c" xfId="16" xr:uid="{00000000-0005-0000-0000-00000F000000}"/>
    <cellStyle name="%_II_05_01_09" xfId="17" xr:uid="{00000000-0005-0000-0000-000010000000}"/>
    <cellStyle name="%_II_05_01_09c" xfId="18" xr:uid="{00000000-0005-0000-0000-000011000000}"/>
    <cellStyle name="%_II_05_02_08" xfId="19" xr:uid="{00000000-0005-0000-0000-000012000000}"/>
    <cellStyle name="%_II_05_03_09" xfId="20" xr:uid="{00000000-0005-0000-0000-000013000000}"/>
    <cellStyle name="%_II_05_04_09" xfId="21" xr:uid="{00000000-0005-0000-0000-000014000000}"/>
    <cellStyle name="%_II_05_05_09" xfId="22" xr:uid="{00000000-0005-0000-0000-000015000000}"/>
    <cellStyle name="%_II_05_06_09" xfId="23" xr:uid="{00000000-0005-0000-0000-000016000000}"/>
    <cellStyle name="%_II_05_07_09" xfId="24" xr:uid="{00000000-0005-0000-0000-000017000000}"/>
    <cellStyle name="%_II_05_08_09" xfId="25" xr:uid="{00000000-0005-0000-0000-000018000000}"/>
    <cellStyle name="%_II_05_09_09" xfId="26" xr:uid="{00000000-0005-0000-0000-000019000000}"/>
    <cellStyle name="%_II_05_10_09" xfId="27" xr:uid="{00000000-0005-0000-0000-00001A000000}"/>
    <cellStyle name="%_II_05_11_09" xfId="28" xr:uid="{00000000-0005-0000-0000-00001B000000}"/>
    <cellStyle name="%_II_05_12_09" xfId="29" xr:uid="{00000000-0005-0000-0000-00001C000000}"/>
    <cellStyle name="%_II_05_13_09" xfId="30" xr:uid="{00000000-0005-0000-0000-00001D000000}"/>
    <cellStyle name="%_II_05_14_09" xfId="31" xr:uid="{00000000-0005-0000-0000-00001E000000}"/>
    <cellStyle name="%_II_05_15_09" xfId="32" xr:uid="{00000000-0005-0000-0000-00001F000000}"/>
    <cellStyle name="%_II_05_16_09" xfId="33" xr:uid="{00000000-0005-0000-0000-000020000000}"/>
    <cellStyle name="%_II_05_17_09" xfId="34" xr:uid="{00000000-0005-0000-0000-000021000000}"/>
    <cellStyle name="%_II_05_18_08" xfId="35" xr:uid="{00000000-0005-0000-0000-000022000000}"/>
    <cellStyle name="%_II_05_19_08" xfId="36" xr:uid="{00000000-0005-0000-0000-000023000000}"/>
    <cellStyle name="%_II_05_20_08" xfId="37" xr:uid="{00000000-0005-0000-0000-000024000000}"/>
    <cellStyle name="%_II_05_21_08" xfId="38" xr:uid="{00000000-0005-0000-0000-000025000000}"/>
    <cellStyle name="%_II_05_22_08" xfId="39" xr:uid="{00000000-0005-0000-0000-000026000000}"/>
    <cellStyle name="%_II_05_23_08" xfId="40" xr:uid="{00000000-0005-0000-0000-000027000000}"/>
    <cellStyle name="20% - Accent1 2" xfId="146" xr:uid="{00000000-0005-0000-0000-000028000000}"/>
    <cellStyle name="20% - Accent2 2" xfId="147" xr:uid="{00000000-0005-0000-0000-000029000000}"/>
    <cellStyle name="20% - Accent3 2" xfId="148" xr:uid="{00000000-0005-0000-0000-00002A000000}"/>
    <cellStyle name="20% - Accent4 2" xfId="149" xr:uid="{00000000-0005-0000-0000-00002B000000}"/>
    <cellStyle name="20% - Accent5 2" xfId="150" xr:uid="{00000000-0005-0000-0000-00002C000000}"/>
    <cellStyle name="20% - Accent6 2" xfId="151" xr:uid="{00000000-0005-0000-0000-00002D000000}"/>
    <cellStyle name="20% - Cor1" xfId="41" xr:uid="{00000000-0005-0000-0000-00002E000000}"/>
    <cellStyle name="20% - Cor2" xfId="42" xr:uid="{00000000-0005-0000-0000-00002F000000}"/>
    <cellStyle name="20% - Cor3" xfId="43" xr:uid="{00000000-0005-0000-0000-000030000000}"/>
    <cellStyle name="20% - Cor4" xfId="44" xr:uid="{00000000-0005-0000-0000-000031000000}"/>
    <cellStyle name="20% - Cor5" xfId="45" xr:uid="{00000000-0005-0000-0000-000032000000}"/>
    <cellStyle name="20% - Cor6" xfId="46" xr:uid="{00000000-0005-0000-0000-000033000000}"/>
    <cellStyle name="2x indented GHG Textfiels" xfId="47" xr:uid="{00000000-0005-0000-0000-000034000000}"/>
    <cellStyle name="40% - Accent1 2" xfId="152" xr:uid="{00000000-0005-0000-0000-000035000000}"/>
    <cellStyle name="40% - Accent2 2" xfId="153" xr:uid="{00000000-0005-0000-0000-000036000000}"/>
    <cellStyle name="40% - Accent3 2" xfId="154" xr:uid="{00000000-0005-0000-0000-000037000000}"/>
    <cellStyle name="40% - Accent4 2" xfId="155" xr:uid="{00000000-0005-0000-0000-000038000000}"/>
    <cellStyle name="40% - Accent5 2" xfId="156" xr:uid="{00000000-0005-0000-0000-000039000000}"/>
    <cellStyle name="40% - Accent6 2" xfId="157" xr:uid="{00000000-0005-0000-0000-00003A000000}"/>
    <cellStyle name="40% - Cor1" xfId="48" xr:uid="{00000000-0005-0000-0000-00003B000000}"/>
    <cellStyle name="40% - Cor2" xfId="49" xr:uid="{00000000-0005-0000-0000-00003C000000}"/>
    <cellStyle name="40% - Cor3" xfId="50" xr:uid="{00000000-0005-0000-0000-00003D000000}"/>
    <cellStyle name="40% - Cor4" xfId="51" xr:uid="{00000000-0005-0000-0000-00003E000000}"/>
    <cellStyle name="40% - Cor5" xfId="52" xr:uid="{00000000-0005-0000-0000-00003F000000}"/>
    <cellStyle name="40% - Cor6" xfId="53" xr:uid="{00000000-0005-0000-0000-000040000000}"/>
    <cellStyle name="60% - Accent1 2" xfId="158" xr:uid="{00000000-0005-0000-0000-000041000000}"/>
    <cellStyle name="60% - Accent2 2" xfId="159" xr:uid="{00000000-0005-0000-0000-000042000000}"/>
    <cellStyle name="60% - Accent3 2" xfId="160" xr:uid="{00000000-0005-0000-0000-000043000000}"/>
    <cellStyle name="60% - Accent4 2" xfId="161" xr:uid="{00000000-0005-0000-0000-000044000000}"/>
    <cellStyle name="60% - Accent5 2" xfId="162" xr:uid="{00000000-0005-0000-0000-000045000000}"/>
    <cellStyle name="60% - Accent6 2" xfId="163" xr:uid="{00000000-0005-0000-0000-000046000000}"/>
    <cellStyle name="60% - Cor1" xfId="54" xr:uid="{00000000-0005-0000-0000-000047000000}"/>
    <cellStyle name="60% - Cor2" xfId="55" xr:uid="{00000000-0005-0000-0000-000048000000}"/>
    <cellStyle name="60% - Cor3" xfId="56" xr:uid="{00000000-0005-0000-0000-000049000000}"/>
    <cellStyle name="60% - Cor4" xfId="57" xr:uid="{00000000-0005-0000-0000-00004A000000}"/>
    <cellStyle name="60% - Cor5" xfId="58" xr:uid="{00000000-0005-0000-0000-00004B000000}"/>
    <cellStyle name="60% - Cor6" xfId="59" xr:uid="{00000000-0005-0000-0000-00004C000000}"/>
    <cellStyle name="Accent1 2" xfId="164" xr:uid="{00000000-0005-0000-0000-00004D000000}"/>
    <cellStyle name="Accent2 2" xfId="165" xr:uid="{00000000-0005-0000-0000-00004E000000}"/>
    <cellStyle name="Accent3 2" xfId="166" xr:uid="{00000000-0005-0000-0000-00004F000000}"/>
    <cellStyle name="Accent4 2" xfId="167" xr:uid="{00000000-0005-0000-0000-000050000000}"/>
    <cellStyle name="Accent5 2" xfId="168" xr:uid="{00000000-0005-0000-0000-000051000000}"/>
    <cellStyle name="Accent6 2" xfId="169" xr:uid="{00000000-0005-0000-0000-000052000000}"/>
    <cellStyle name="Bad 2" xfId="170" xr:uid="{00000000-0005-0000-0000-000053000000}"/>
    <cellStyle name="CABECALHO" xfId="60" xr:uid="{00000000-0005-0000-0000-000054000000}"/>
    <cellStyle name="Cabeçalho 1" xfId="61" xr:uid="{00000000-0005-0000-0000-000055000000}"/>
    <cellStyle name="CABECALHO 2" xfId="62" xr:uid="{00000000-0005-0000-0000-000056000000}"/>
    <cellStyle name="Cabeçalho 2" xfId="63" xr:uid="{00000000-0005-0000-0000-000057000000}"/>
    <cellStyle name="Cabeçalho 3" xfId="64" xr:uid="{00000000-0005-0000-0000-000058000000}"/>
    <cellStyle name="Cabeçalho 4" xfId="65" xr:uid="{00000000-0005-0000-0000-000059000000}"/>
    <cellStyle name="Calculation 2" xfId="171" xr:uid="{00000000-0005-0000-0000-00005A000000}"/>
    <cellStyle name="Cálculo" xfId="66" xr:uid="{00000000-0005-0000-0000-00005B000000}"/>
    <cellStyle name="CategoryText" xfId="67" xr:uid="{00000000-0005-0000-0000-00005C000000}"/>
    <cellStyle name="CategoryTextBold" xfId="68" xr:uid="{00000000-0005-0000-0000-00005D000000}"/>
    <cellStyle name="Célula Ligada" xfId="69" xr:uid="{00000000-0005-0000-0000-00005E000000}"/>
    <cellStyle name="Check Cell 2" xfId="172" xr:uid="{00000000-0005-0000-0000-00005F000000}"/>
    <cellStyle name="Comma 2" xfId="70" xr:uid="{00000000-0005-0000-0000-000060000000}"/>
    <cellStyle name="Constants" xfId="71" xr:uid="{00000000-0005-0000-0000-000061000000}"/>
    <cellStyle name="Cor1" xfId="72" xr:uid="{00000000-0005-0000-0000-000062000000}"/>
    <cellStyle name="Cor2" xfId="73" xr:uid="{00000000-0005-0000-0000-000063000000}"/>
    <cellStyle name="Cor3" xfId="74" xr:uid="{00000000-0005-0000-0000-000064000000}"/>
    <cellStyle name="Cor4" xfId="75" xr:uid="{00000000-0005-0000-0000-000065000000}"/>
    <cellStyle name="Cor5" xfId="76" xr:uid="{00000000-0005-0000-0000-000066000000}"/>
    <cellStyle name="Cor6" xfId="77" xr:uid="{00000000-0005-0000-0000-000067000000}"/>
    <cellStyle name="Correcto" xfId="78" xr:uid="{00000000-0005-0000-0000-000068000000}"/>
    <cellStyle name="CTableHeading" xfId="79" xr:uid="{00000000-0005-0000-0000-000069000000}"/>
    <cellStyle name="DADOS" xfId="80" xr:uid="{00000000-0005-0000-0000-00006A000000}"/>
    <cellStyle name="Entrada" xfId="81" xr:uid="{00000000-0005-0000-0000-00006B000000}"/>
    <cellStyle name="Explanatory Text 2" xfId="173" xr:uid="{00000000-0005-0000-0000-00006C000000}"/>
    <cellStyle name="franja" xfId="82" xr:uid="{00000000-0005-0000-0000-00006D000000}"/>
    <cellStyle name="Good 2" xfId="174" xr:uid="{00000000-0005-0000-0000-00006E000000}"/>
    <cellStyle name="Heading 1 2" xfId="175" xr:uid="{00000000-0005-0000-0000-00006F000000}"/>
    <cellStyle name="Heading 2 2" xfId="176" xr:uid="{00000000-0005-0000-0000-000070000000}"/>
    <cellStyle name="Heading 3 2" xfId="177" xr:uid="{00000000-0005-0000-0000-000071000000}"/>
    <cellStyle name="Heading 4 2" xfId="178" xr:uid="{00000000-0005-0000-0000-000072000000}"/>
    <cellStyle name="Headline" xfId="83" xr:uid="{00000000-0005-0000-0000-000073000000}"/>
    <cellStyle name="Hyperlink" xfId="223" builtinId="8"/>
    <cellStyle name="Incorrecto" xfId="84" xr:uid="{00000000-0005-0000-0000-000074000000}"/>
    <cellStyle name="Input 2" xfId="179" xr:uid="{00000000-0005-0000-0000-000075000000}"/>
    <cellStyle name="InputCells12 2" xfId="85" xr:uid="{00000000-0005-0000-0000-000076000000}"/>
    <cellStyle name="InputCells12_BBorder 2" xfId="86" xr:uid="{00000000-0005-0000-0000-000077000000}"/>
    <cellStyle name="LineBottom2" xfId="87" xr:uid="{00000000-0005-0000-0000-000078000000}"/>
    <cellStyle name="LineBottom3" xfId="88" xr:uid="{00000000-0005-0000-0000-000079000000}"/>
    <cellStyle name="Linked Cell 2" xfId="180" xr:uid="{00000000-0005-0000-0000-00007A000000}"/>
    <cellStyle name="LTableFootNotes" xfId="89" xr:uid="{00000000-0005-0000-0000-00007B000000}"/>
    <cellStyle name="LTableHeading" xfId="90" xr:uid="{00000000-0005-0000-0000-00007C000000}"/>
    <cellStyle name="Moeda [0]_Cap11 b" xfId="91" xr:uid="{00000000-0005-0000-0000-00007D000000}"/>
    <cellStyle name="Moeda_Cap11 b" xfId="92" xr:uid="{00000000-0005-0000-0000-00007E000000}"/>
    <cellStyle name="Neutral 2" xfId="181" xr:uid="{00000000-0005-0000-0000-00007F000000}"/>
    <cellStyle name="Neutro" xfId="93" xr:uid="{00000000-0005-0000-0000-000080000000}"/>
    <cellStyle name="Normal" xfId="0" builtinId="0"/>
    <cellStyle name="Normal - Style1" xfId="94" xr:uid="{00000000-0005-0000-0000-000082000000}"/>
    <cellStyle name="Normal - Style2" xfId="95" xr:uid="{00000000-0005-0000-0000-000083000000}"/>
    <cellStyle name="Normal - Style3" xfId="96" xr:uid="{00000000-0005-0000-0000-000084000000}"/>
    <cellStyle name="Normal - Style4" xfId="97" xr:uid="{00000000-0005-0000-0000-000085000000}"/>
    <cellStyle name="Normal - Style5" xfId="98" xr:uid="{00000000-0005-0000-0000-000086000000}"/>
    <cellStyle name="Normal - Style6" xfId="99" xr:uid="{00000000-0005-0000-0000-000087000000}"/>
    <cellStyle name="Normal - Style7" xfId="100" xr:uid="{00000000-0005-0000-0000-000088000000}"/>
    <cellStyle name="Normal - Style8" xfId="101" xr:uid="{00000000-0005-0000-0000-000089000000}"/>
    <cellStyle name="Normal 10" xfId="144" xr:uid="{00000000-0005-0000-0000-00008A000000}"/>
    <cellStyle name="Normal 10 2" xfId="212" xr:uid="{00000000-0005-0000-0000-00008B000000}"/>
    <cellStyle name="Normal 11" xfId="182" xr:uid="{00000000-0005-0000-0000-00008C000000}"/>
    <cellStyle name="Normal 110 2" xfId="214" xr:uid="{00000000-0005-0000-0000-00008D000000}"/>
    <cellStyle name="Normal 12" xfId="183" xr:uid="{00000000-0005-0000-0000-00008E000000}"/>
    <cellStyle name="Normal 13" xfId="184" xr:uid="{00000000-0005-0000-0000-00008F000000}"/>
    <cellStyle name="Normal 14" xfId="185" xr:uid="{00000000-0005-0000-0000-000090000000}"/>
    <cellStyle name="Normal 15" xfId="186" xr:uid="{00000000-0005-0000-0000-000091000000}"/>
    <cellStyle name="Normal 16" xfId="187" xr:uid="{00000000-0005-0000-0000-000092000000}"/>
    <cellStyle name="Normal 17" xfId="188" xr:uid="{00000000-0005-0000-0000-000093000000}"/>
    <cellStyle name="Normal 18" xfId="189" xr:uid="{00000000-0005-0000-0000-000094000000}"/>
    <cellStyle name="Normal 19" xfId="190" xr:uid="{00000000-0005-0000-0000-000095000000}"/>
    <cellStyle name="Normal 2" xfId="102" xr:uid="{00000000-0005-0000-0000-000096000000}"/>
    <cellStyle name="Normal 2 2" xfId="103" xr:uid="{00000000-0005-0000-0000-000097000000}"/>
    <cellStyle name="Normal 2 2 2" xfId="104" xr:uid="{00000000-0005-0000-0000-000098000000}"/>
    <cellStyle name="Normal 2 2 4 2" xfId="227" xr:uid="{A526F7FE-7E27-4B05-ADE8-A6810E1E9443}"/>
    <cellStyle name="Normal 2 3" xfId="105" xr:uid="{00000000-0005-0000-0000-000099000000}"/>
    <cellStyle name="Normal 2 3 2" xfId="106" xr:uid="{00000000-0005-0000-0000-00009A000000}"/>
    <cellStyle name="Normal 2 3 3" xfId="107" xr:uid="{00000000-0005-0000-0000-00009B000000}"/>
    <cellStyle name="Normal 2_Material_2007-2008-2009" xfId="108" xr:uid="{00000000-0005-0000-0000-00009C000000}"/>
    <cellStyle name="Normal 20" xfId="191" xr:uid="{00000000-0005-0000-0000-00009D000000}"/>
    <cellStyle name="Normal 21" xfId="192" xr:uid="{00000000-0005-0000-0000-00009E000000}"/>
    <cellStyle name="Normal 22" xfId="193" xr:uid="{00000000-0005-0000-0000-00009F000000}"/>
    <cellStyle name="Normal 23" xfId="194" xr:uid="{00000000-0005-0000-0000-0000A0000000}"/>
    <cellStyle name="Normal 24" xfId="195" xr:uid="{00000000-0005-0000-0000-0000A1000000}"/>
    <cellStyle name="Normal 25" xfId="196" xr:uid="{00000000-0005-0000-0000-0000A2000000}"/>
    <cellStyle name="Normal 26" xfId="197" xr:uid="{00000000-0005-0000-0000-0000A3000000}"/>
    <cellStyle name="Normal 27" xfId="198" xr:uid="{00000000-0005-0000-0000-0000A4000000}"/>
    <cellStyle name="Normal 28" xfId="199" xr:uid="{00000000-0005-0000-0000-0000A5000000}"/>
    <cellStyle name="Normal 29" xfId="200" xr:uid="{00000000-0005-0000-0000-0000A6000000}"/>
    <cellStyle name="Normal 3" xfId="109" xr:uid="{00000000-0005-0000-0000-0000A7000000}"/>
    <cellStyle name="Normal 3 2" xfId="110" xr:uid="{00000000-0005-0000-0000-0000A8000000}"/>
    <cellStyle name="Normal 3 2 2" xfId="220" xr:uid="{173AD428-054C-4EF0-90BA-9A886190BF18}"/>
    <cellStyle name="Normal 3 2 2 2" xfId="226" xr:uid="{C6B4F424-2DBF-4425-AA55-F1A6F6CBCC5D}"/>
    <cellStyle name="Normal 3 3" xfId="111" xr:uid="{00000000-0005-0000-0000-0000A9000000}"/>
    <cellStyle name="Normal 3 3 2" xfId="225" xr:uid="{7B825F3D-CB7F-4634-8EEC-56ABD3218A02}"/>
    <cellStyle name="Normal 3 4" xfId="112" xr:uid="{00000000-0005-0000-0000-0000AA000000}"/>
    <cellStyle name="Normal 3 4 2" xfId="145" xr:uid="{00000000-0005-0000-0000-0000AB000000}"/>
    <cellStyle name="Normal 3 4 3" xfId="228" xr:uid="{A36C9F12-253E-4256-A225-74185F2D8CA1}"/>
    <cellStyle name="Normal 3 5" xfId="113" xr:uid="{00000000-0005-0000-0000-0000AC000000}"/>
    <cellStyle name="Normal 3 6" xfId="114" xr:uid="{00000000-0005-0000-0000-0000AD000000}"/>
    <cellStyle name="Normal 3 6 2" xfId="210" xr:uid="{00000000-0005-0000-0000-0000AE000000}"/>
    <cellStyle name="Normal 3 7" xfId="115" xr:uid="{00000000-0005-0000-0000-0000AF000000}"/>
    <cellStyle name="Normal 3 8" xfId="213" xr:uid="{00000000-0005-0000-0000-0000B0000000}"/>
    <cellStyle name="Normal 3 8 2" xfId="215" xr:uid="{00000000-0005-0000-0000-0000B1000000}"/>
    <cellStyle name="Normal 3 8 3" xfId="224" xr:uid="{E5E29E34-5566-4A01-9A78-0E6FA8E458B0}"/>
    <cellStyle name="Normal 3 9" xfId="217" xr:uid="{00000000-0005-0000-0000-0000B2000000}"/>
    <cellStyle name="Normal 3 9 2" xfId="222" xr:uid="{B357A402-2063-4B07-BB6E-C8EF690F2431}"/>
    <cellStyle name="Normal 30" xfId="201" xr:uid="{00000000-0005-0000-0000-0000B3000000}"/>
    <cellStyle name="Normal 31" xfId="218" xr:uid="{C1DE98A6-9110-4A23-B634-E87EEC00D35B}"/>
    <cellStyle name="Normal 32" xfId="219" xr:uid="{2AD1ABFE-A188-454B-8072-A971E571469D}"/>
    <cellStyle name="Normal 33" xfId="221" xr:uid="{B6934221-3A10-4AF5-B6A4-039120E7FEB0}"/>
    <cellStyle name="Normal 4" xfId="116" xr:uid="{00000000-0005-0000-0000-0000B4000000}"/>
    <cellStyle name="Normal 5" xfId="117" xr:uid="{00000000-0005-0000-0000-0000B5000000}"/>
    <cellStyle name="Normal 6" xfId="118" xr:uid="{00000000-0005-0000-0000-0000B6000000}"/>
    <cellStyle name="Normal 6 2" xfId="211" xr:uid="{00000000-0005-0000-0000-0000B7000000}"/>
    <cellStyle name="Normal 6 3" xfId="216" xr:uid="{00000000-0005-0000-0000-0000B8000000}"/>
    <cellStyle name="Normal 7" xfId="202" xr:uid="{00000000-0005-0000-0000-0000B9000000}"/>
    <cellStyle name="Normal 8" xfId="203" xr:uid="{00000000-0005-0000-0000-0000BA000000}"/>
    <cellStyle name="Normal 9" xfId="204" xr:uid="{00000000-0005-0000-0000-0000BB000000}"/>
    <cellStyle name="Normal GHG Textfiels Bold" xfId="119" xr:uid="{00000000-0005-0000-0000-0000BC000000}"/>
    <cellStyle name="Nota" xfId="120" xr:uid="{00000000-0005-0000-0000-0000BD000000}"/>
    <cellStyle name="Note 2" xfId="205" xr:uid="{00000000-0005-0000-0000-0000BE000000}"/>
    <cellStyle name="NUMLINHA" xfId="121" xr:uid="{00000000-0005-0000-0000-0000BF000000}"/>
    <cellStyle name="Output 2" xfId="206" xr:uid="{00000000-0005-0000-0000-0000C0000000}"/>
    <cellStyle name="Percent" xfId="122" builtinId="5"/>
    <cellStyle name="Percent 2" xfId="123" xr:uid="{00000000-0005-0000-0000-0000C2000000}"/>
    <cellStyle name="Percent 3" xfId="124" xr:uid="{00000000-0005-0000-0000-0000C3000000}"/>
    <cellStyle name="QDTITULO" xfId="125" xr:uid="{00000000-0005-0000-0000-0000C4000000}"/>
    <cellStyle name="QuestionTextH" xfId="126" xr:uid="{00000000-0005-0000-0000-0000C5000000}"/>
    <cellStyle name="QuestionTextV" xfId="127" xr:uid="{00000000-0005-0000-0000-0000C6000000}"/>
    <cellStyle name="RTableHeading" xfId="128" xr:uid="{00000000-0005-0000-0000-0000C7000000}"/>
    <cellStyle name="Saída" xfId="129" xr:uid="{00000000-0005-0000-0000-0000C8000000}"/>
    <cellStyle name="Separador de milhares [0]_Cap11 b" xfId="130" xr:uid="{00000000-0005-0000-0000-0000C9000000}"/>
    <cellStyle name="Standard_WBBasis" xfId="131" xr:uid="{00000000-0005-0000-0000-0000CA000000}"/>
    <cellStyle name="Texto de Aviso" xfId="132" xr:uid="{00000000-0005-0000-0000-0000CB000000}"/>
    <cellStyle name="Texto Explicativo" xfId="133" xr:uid="{00000000-0005-0000-0000-0000CC000000}"/>
    <cellStyle name="tit de conc" xfId="134" xr:uid="{00000000-0005-0000-0000-0000CD000000}"/>
    <cellStyle name="TITCOLUNA" xfId="135" xr:uid="{00000000-0005-0000-0000-0000CE000000}"/>
    <cellStyle name="Title 2" xfId="207" xr:uid="{00000000-0005-0000-0000-0000CF000000}"/>
    <cellStyle name="Título" xfId="136" xr:uid="{00000000-0005-0000-0000-0000D0000000}"/>
    <cellStyle name="titulos d a coluna" xfId="137" xr:uid="{00000000-0005-0000-0000-0000D1000000}"/>
    <cellStyle name="Total 2" xfId="208" xr:uid="{00000000-0005-0000-0000-0000D2000000}"/>
    <cellStyle name="Value" xfId="138" xr:uid="{00000000-0005-0000-0000-0000D3000000}"/>
    <cellStyle name="ValueBold" xfId="139" xr:uid="{00000000-0005-0000-0000-0000D4000000}"/>
    <cellStyle name="Verificar Célula" xfId="140" xr:uid="{00000000-0005-0000-0000-0000D5000000}"/>
    <cellStyle name="Vírgula_Cap11 b" xfId="141" xr:uid="{00000000-0005-0000-0000-0000D6000000}"/>
    <cellStyle name="Warning Text 2" xfId="209" xr:uid="{00000000-0005-0000-0000-0000D7000000}"/>
    <cellStyle name="WithoutLine" xfId="142" xr:uid="{00000000-0005-0000-0000-0000D8000000}"/>
    <cellStyle name="Обычный_CRF2002 (1)" xfId="143" xr:uid="{00000000-0005-0000-0000-0000D9000000}"/>
  </cellStyles>
  <dxfs count="0"/>
  <tableStyles count="1" defaultTableStyle="TableStyleMedium9" defaultPivotStyle="PivotStyleLight16">
    <tableStyle name="Invisible" pivot="0" table="0" count="0" xr9:uid="{190CCF47-D56E-4EC9-B7A8-B3B3761170F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2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66" Type="http://schemas.openxmlformats.org/officeDocument/2006/relationships/externalLink" Target="externalLinks/externalLink1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64" Type="http://schemas.openxmlformats.org/officeDocument/2006/relationships/externalLink" Target="externalLinks/externalLink13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externalLink" Target="externalLinks/externalLink11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65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0</xdr:row>
      <xdr:rowOff>114300</xdr:rowOff>
    </xdr:from>
    <xdr:to>
      <xdr:col>6</xdr:col>
      <xdr:colOff>581025</xdr:colOff>
      <xdr:row>1</xdr:row>
      <xdr:rowOff>28575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172575" y="11430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246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6391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1342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0</xdr:colOff>
      <xdr:row>3</xdr:row>
      <xdr:rowOff>0</xdr:rowOff>
    </xdr:to>
    <xdr:sp macro="" textlink="">
      <xdr:nvSpPr>
        <xdr:cNvPr id="2" name="Line 2" hidden="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 bwMode="auto">
        <a:xfrm>
          <a:off x="0" y="508635"/>
          <a:ext cx="800100" cy="15430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</xdr:row>
          <xdr:rowOff>107950</xdr:rowOff>
        </xdr:from>
        <xdr:to>
          <xdr:col>5</xdr:col>
          <xdr:colOff>76200</xdr:colOff>
          <xdr:row>26</xdr:row>
          <xdr:rowOff>19050</xdr:rowOff>
        </xdr:to>
        <xdr:sp macro="" textlink="">
          <xdr:nvSpPr>
            <xdr:cNvPr id="12289" name="Control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D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107950</xdr:rowOff>
        </xdr:from>
        <xdr:to>
          <xdr:col>7</xdr:col>
          <xdr:colOff>76200</xdr:colOff>
          <xdr:row>26</xdr:row>
          <xdr:rowOff>19050</xdr:rowOff>
        </xdr:to>
        <xdr:sp macro="" textlink="">
          <xdr:nvSpPr>
            <xdr:cNvPr id="12290" name="Control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D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107950</xdr:rowOff>
        </xdr:from>
        <xdr:to>
          <xdr:col>7</xdr:col>
          <xdr:colOff>76200</xdr:colOff>
          <xdr:row>26</xdr:row>
          <xdr:rowOff>19050</xdr:rowOff>
        </xdr:to>
        <xdr:sp macro="" textlink="">
          <xdr:nvSpPr>
            <xdr:cNvPr id="12291" name="Control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D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107950</xdr:rowOff>
        </xdr:from>
        <xdr:to>
          <xdr:col>7</xdr:col>
          <xdr:colOff>76200</xdr:colOff>
          <xdr:row>26</xdr:row>
          <xdr:rowOff>19050</xdr:rowOff>
        </xdr:to>
        <xdr:sp macro="" textlink="">
          <xdr:nvSpPr>
            <xdr:cNvPr id="12292" name="Control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D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1</xdr:row>
      <xdr:rowOff>104775</xdr:rowOff>
    </xdr:from>
    <xdr:to>
      <xdr:col>1</xdr:col>
      <xdr:colOff>0</xdr:colOff>
      <xdr:row>3</xdr:row>
      <xdr:rowOff>0</xdr:rowOff>
    </xdr:to>
    <xdr:sp macro="" textlink="">
      <xdr:nvSpPr>
        <xdr:cNvPr id="4" name="Line 2" hidden="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 bwMode="auto">
        <a:xfrm>
          <a:off x="0" y="504825"/>
          <a:ext cx="781050" cy="1428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104775</xdr:rowOff>
    </xdr:from>
    <xdr:to>
      <xdr:col>1</xdr:col>
      <xdr:colOff>0</xdr:colOff>
      <xdr:row>3</xdr:row>
      <xdr:rowOff>0</xdr:rowOff>
    </xdr:to>
    <xdr:sp macro="" textlink="">
      <xdr:nvSpPr>
        <xdr:cNvPr id="8" name="Line 2" hidden="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 noChangeShapeType="1"/>
        </xdr:cNvSpPr>
      </xdr:nvSpPr>
      <xdr:spPr bwMode="auto">
        <a:xfrm>
          <a:off x="0" y="504825"/>
          <a:ext cx="781050" cy="1428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104775</xdr:rowOff>
    </xdr:from>
    <xdr:to>
      <xdr:col>1</xdr:col>
      <xdr:colOff>0</xdr:colOff>
      <xdr:row>3</xdr:row>
      <xdr:rowOff>0</xdr:rowOff>
    </xdr:to>
    <xdr:sp macro="" textlink="">
      <xdr:nvSpPr>
        <xdr:cNvPr id="12" name="Line 2" hidden="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>
          <a:spLocks noChangeShapeType="1"/>
        </xdr:cNvSpPr>
      </xdr:nvSpPr>
      <xdr:spPr bwMode="auto">
        <a:xfrm>
          <a:off x="0" y="504825"/>
          <a:ext cx="781050" cy="1428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47625</xdr:colOff>
      <xdr:row>0</xdr:row>
      <xdr:rowOff>295275</xdr:rowOff>
    </xdr:to>
    <xdr:sp macro="" textlink="">
      <xdr:nvSpPr>
        <xdr:cNvPr id="6" name="Arrow: Left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4484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3</xdr:col>
          <xdr:colOff>76200</xdr:colOff>
          <xdr:row>0</xdr:row>
          <xdr:rowOff>69850</xdr:rowOff>
        </xdr:to>
        <xdr:sp macro="" textlink="">
          <xdr:nvSpPr>
            <xdr:cNvPr id="13313" name="Control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E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0</xdr:row>
          <xdr:rowOff>0</xdr:rowOff>
        </xdr:from>
        <xdr:to>
          <xdr:col>4</xdr:col>
          <xdr:colOff>95250</xdr:colOff>
          <xdr:row>0</xdr:row>
          <xdr:rowOff>69850</xdr:rowOff>
        </xdr:to>
        <xdr:sp macro="" textlink="">
          <xdr:nvSpPr>
            <xdr:cNvPr id="13314" name="Control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E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0</xdr:row>
          <xdr:rowOff>0</xdr:rowOff>
        </xdr:from>
        <xdr:to>
          <xdr:col>4</xdr:col>
          <xdr:colOff>95250</xdr:colOff>
          <xdr:row>0</xdr:row>
          <xdr:rowOff>69850</xdr:rowOff>
        </xdr:to>
        <xdr:sp macro="" textlink="">
          <xdr:nvSpPr>
            <xdr:cNvPr id="13315" name="Control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E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0</xdr:row>
          <xdr:rowOff>0</xdr:rowOff>
        </xdr:from>
        <xdr:to>
          <xdr:col>4</xdr:col>
          <xdr:colOff>95250</xdr:colOff>
          <xdr:row>0</xdr:row>
          <xdr:rowOff>69850</xdr:rowOff>
        </xdr:to>
        <xdr:sp macro="" textlink="">
          <xdr:nvSpPr>
            <xdr:cNvPr id="13316" name="Control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E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1</xdr:row>
      <xdr:rowOff>0</xdr:rowOff>
    </xdr:from>
    <xdr:to>
      <xdr:col>1</xdr:col>
      <xdr:colOff>0</xdr:colOff>
      <xdr:row>3</xdr:row>
      <xdr:rowOff>0</xdr:rowOff>
    </xdr:to>
    <xdr:sp macro="" textlink="">
      <xdr:nvSpPr>
        <xdr:cNvPr id="8" name="Line 2" hidden="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>
          <a:spLocks noChangeShapeType="1"/>
        </xdr:cNvSpPr>
      </xdr:nvSpPr>
      <xdr:spPr bwMode="auto">
        <a:xfrm>
          <a:off x="0" y="400050"/>
          <a:ext cx="24098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47625</xdr:colOff>
      <xdr:row>0</xdr:row>
      <xdr:rowOff>295275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55530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2" name="Line 2" hidden="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0" y="11106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4" name="Line 2" hidden="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ShapeType="1"/>
        </xdr:cNvSpPr>
      </xdr:nvSpPr>
      <xdr:spPr bwMode="auto">
        <a:xfrm>
          <a:off x="0" y="11106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5" name="Line 2" hidden="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0" y="655320"/>
          <a:ext cx="754380" cy="35052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6" name="Line 2" hidden="1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ShapeType="1"/>
        </xdr:cNvSpPr>
      </xdr:nvSpPr>
      <xdr:spPr bwMode="auto">
        <a:xfrm>
          <a:off x="0" y="11106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7" name="Line 2" hidden="1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ShapeType="1"/>
        </xdr:cNvSpPr>
      </xdr:nvSpPr>
      <xdr:spPr bwMode="auto">
        <a:xfrm>
          <a:off x="0" y="11106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8" name="Line 2" hidden="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>
          <a:spLocks noChangeShapeType="1"/>
        </xdr:cNvSpPr>
      </xdr:nvSpPr>
      <xdr:spPr bwMode="auto">
        <a:xfrm>
          <a:off x="0" y="19107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14</xdr:row>
      <xdr:rowOff>0</xdr:rowOff>
    </xdr:to>
    <xdr:sp macro="" textlink="">
      <xdr:nvSpPr>
        <xdr:cNvPr id="9" name="Line 2" hidden="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ShapeType="1"/>
        </xdr:cNvSpPr>
      </xdr:nvSpPr>
      <xdr:spPr bwMode="auto">
        <a:xfrm>
          <a:off x="0" y="19107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104775</xdr:rowOff>
    </xdr:from>
    <xdr:to>
      <xdr:col>1</xdr:col>
      <xdr:colOff>0</xdr:colOff>
      <xdr:row>29</xdr:row>
      <xdr:rowOff>0</xdr:rowOff>
    </xdr:to>
    <xdr:sp macro="" textlink="">
      <xdr:nvSpPr>
        <xdr:cNvPr id="10" name="Line 2" hidden="1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>
          <a:spLocks noChangeShapeType="1"/>
        </xdr:cNvSpPr>
      </xdr:nvSpPr>
      <xdr:spPr bwMode="auto">
        <a:xfrm>
          <a:off x="0" y="35109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104775</xdr:rowOff>
    </xdr:from>
    <xdr:to>
      <xdr:col>1</xdr:col>
      <xdr:colOff>0</xdr:colOff>
      <xdr:row>28</xdr:row>
      <xdr:rowOff>0</xdr:rowOff>
    </xdr:to>
    <xdr:sp macro="" textlink="">
      <xdr:nvSpPr>
        <xdr:cNvPr id="11" name="Line 2" hidden="1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>
          <a:spLocks noChangeShapeType="1"/>
        </xdr:cNvSpPr>
      </xdr:nvSpPr>
      <xdr:spPr bwMode="auto">
        <a:xfrm>
          <a:off x="0" y="35109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22</xdr:row>
      <xdr:rowOff>0</xdr:rowOff>
    </xdr:to>
    <xdr:sp macro="" textlink="">
      <xdr:nvSpPr>
        <xdr:cNvPr id="12" name="Line 2" hidden="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>
          <a:spLocks noChangeShapeType="1"/>
        </xdr:cNvSpPr>
      </xdr:nvSpPr>
      <xdr:spPr bwMode="auto">
        <a:xfrm>
          <a:off x="0" y="27108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21</xdr:row>
      <xdr:rowOff>0</xdr:rowOff>
    </xdr:to>
    <xdr:sp macro="" textlink="">
      <xdr:nvSpPr>
        <xdr:cNvPr id="13" name="Line 2" hidden="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>
          <a:spLocks noChangeShapeType="1"/>
        </xdr:cNvSpPr>
      </xdr:nvSpPr>
      <xdr:spPr bwMode="auto">
        <a:xfrm>
          <a:off x="0" y="27108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36</xdr:row>
      <xdr:rowOff>0</xdr:rowOff>
    </xdr:to>
    <xdr:sp macro="" textlink="">
      <xdr:nvSpPr>
        <xdr:cNvPr id="14" name="Line 2" hidden="1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>
          <a:spLocks noChangeShapeType="1"/>
        </xdr:cNvSpPr>
      </xdr:nvSpPr>
      <xdr:spPr bwMode="auto">
        <a:xfrm>
          <a:off x="0" y="43110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35</xdr:row>
      <xdr:rowOff>0</xdr:rowOff>
    </xdr:to>
    <xdr:sp macro="" textlink="">
      <xdr:nvSpPr>
        <xdr:cNvPr id="15" name="Line 2" hidden="1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>
          <a:spLocks noChangeShapeType="1"/>
        </xdr:cNvSpPr>
      </xdr:nvSpPr>
      <xdr:spPr bwMode="auto">
        <a:xfrm>
          <a:off x="0" y="43110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42</xdr:row>
      <xdr:rowOff>104775</xdr:rowOff>
    </xdr:from>
    <xdr:to>
      <xdr:col>1</xdr:col>
      <xdr:colOff>0</xdr:colOff>
      <xdr:row>44</xdr:row>
      <xdr:rowOff>0</xdr:rowOff>
    </xdr:to>
    <xdr:sp macro="" textlink="">
      <xdr:nvSpPr>
        <xdr:cNvPr id="16" name="Line 2" hidden="1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>
          <a:spLocks noChangeShapeType="1"/>
        </xdr:cNvSpPr>
      </xdr:nvSpPr>
      <xdr:spPr bwMode="auto">
        <a:xfrm>
          <a:off x="0" y="51111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42</xdr:row>
      <xdr:rowOff>104775</xdr:rowOff>
    </xdr:from>
    <xdr:to>
      <xdr:col>1</xdr:col>
      <xdr:colOff>0</xdr:colOff>
      <xdr:row>43</xdr:row>
      <xdr:rowOff>0</xdr:rowOff>
    </xdr:to>
    <xdr:sp macro="" textlink="">
      <xdr:nvSpPr>
        <xdr:cNvPr id="17" name="Line 2" hidden="1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>
          <a:spLocks noChangeShapeType="1"/>
        </xdr:cNvSpPr>
      </xdr:nvSpPr>
      <xdr:spPr bwMode="auto">
        <a:xfrm>
          <a:off x="0" y="51111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</xdr:row>
          <xdr:rowOff>0</xdr:rowOff>
        </xdr:from>
        <xdr:to>
          <xdr:col>5</xdr:col>
          <xdr:colOff>76200</xdr:colOff>
          <xdr:row>59</xdr:row>
          <xdr:rowOff>69850</xdr:rowOff>
        </xdr:to>
        <xdr:sp macro="" textlink="">
          <xdr:nvSpPr>
            <xdr:cNvPr id="14337" name="Control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F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59</xdr:row>
          <xdr:rowOff>0</xdr:rowOff>
        </xdr:from>
        <xdr:to>
          <xdr:col>7</xdr:col>
          <xdr:colOff>76200</xdr:colOff>
          <xdr:row>59</xdr:row>
          <xdr:rowOff>69850</xdr:rowOff>
        </xdr:to>
        <xdr:sp macro="" textlink="">
          <xdr:nvSpPr>
            <xdr:cNvPr id="14338" name="Control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F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59</xdr:row>
          <xdr:rowOff>0</xdr:rowOff>
        </xdr:from>
        <xdr:to>
          <xdr:col>7</xdr:col>
          <xdr:colOff>76200</xdr:colOff>
          <xdr:row>59</xdr:row>
          <xdr:rowOff>69850</xdr:rowOff>
        </xdr:to>
        <xdr:sp macro="" textlink="">
          <xdr:nvSpPr>
            <xdr:cNvPr id="14339" name="Control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F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59</xdr:row>
          <xdr:rowOff>0</xdr:rowOff>
        </xdr:from>
        <xdr:to>
          <xdr:col>7</xdr:col>
          <xdr:colOff>76200</xdr:colOff>
          <xdr:row>59</xdr:row>
          <xdr:rowOff>69850</xdr:rowOff>
        </xdr:to>
        <xdr:sp macro="" textlink="">
          <xdr:nvSpPr>
            <xdr:cNvPr id="14340" name="Control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F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42</xdr:row>
      <xdr:rowOff>104775</xdr:rowOff>
    </xdr:from>
    <xdr:to>
      <xdr:col>1</xdr:col>
      <xdr:colOff>0</xdr:colOff>
      <xdr:row>44</xdr:row>
      <xdr:rowOff>0</xdr:rowOff>
    </xdr:to>
    <xdr:sp macro="" textlink="">
      <xdr:nvSpPr>
        <xdr:cNvPr id="22" name="Line 2" hidden="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>
          <a:spLocks noChangeShapeType="1"/>
        </xdr:cNvSpPr>
      </xdr:nvSpPr>
      <xdr:spPr bwMode="auto">
        <a:xfrm>
          <a:off x="0" y="51111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23" name="Line 2" hidden="1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>
          <a:spLocks noChangeShapeType="1"/>
        </xdr:cNvSpPr>
      </xdr:nvSpPr>
      <xdr:spPr bwMode="auto">
        <a:xfrm>
          <a:off x="0" y="11106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24" name="Line 2" hidden="1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>
          <a:spLocks noChangeShapeType="1"/>
        </xdr:cNvSpPr>
      </xdr:nvSpPr>
      <xdr:spPr bwMode="auto">
        <a:xfrm>
          <a:off x="0" y="11106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22</xdr:row>
      <xdr:rowOff>0</xdr:rowOff>
    </xdr:to>
    <xdr:sp macro="" textlink="">
      <xdr:nvSpPr>
        <xdr:cNvPr id="25" name="Line 2" hidden="1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>
          <a:spLocks noChangeShapeType="1"/>
        </xdr:cNvSpPr>
      </xdr:nvSpPr>
      <xdr:spPr bwMode="auto">
        <a:xfrm>
          <a:off x="0" y="27108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21</xdr:row>
      <xdr:rowOff>0</xdr:rowOff>
    </xdr:to>
    <xdr:sp macro="" textlink="">
      <xdr:nvSpPr>
        <xdr:cNvPr id="26" name="Line 2" hidden="1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>
          <a:spLocks noChangeShapeType="1"/>
        </xdr:cNvSpPr>
      </xdr:nvSpPr>
      <xdr:spPr bwMode="auto">
        <a:xfrm>
          <a:off x="0" y="27108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27" name="Line 2" hidden="1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>
          <a:spLocks noChangeShapeType="1"/>
        </xdr:cNvSpPr>
      </xdr:nvSpPr>
      <xdr:spPr bwMode="auto">
        <a:xfrm>
          <a:off x="0" y="19107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14</xdr:row>
      <xdr:rowOff>0</xdr:rowOff>
    </xdr:to>
    <xdr:sp macro="" textlink="">
      <xdr:nvSpPr>
        <xdr:cNvPr id="28" name="Line 2" hidden="1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>
          <a:spLocks noChangeShapeType="1"/>
        </xdr:cNvSpPr>
      </xdr:nvSpPr>
      <xdr:spPr bwMode="auto">
        <a:xfrm>
          <a:off x="0" y="19107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104775</xdr:rowOff>
    </xdr:from>
    <xdr:to>
      <xdr:col>1</xdr:col>
      <xdr:colOff>0</xdr:colOff>
      <xdr:row>29</xdr:row>
      <xdr:rowOff>0</xdr:rowOff>
    </xdr:to>
    <xdr:sp macro="" textlink="">
      <xdr:nvSpPr>
        <xdr:cNvPr id="29" name="Line 2" hidden="1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>
          <a:spLocks noChangeShapeType="1"/>
        </xdr:cNvSpPr>
      </xdr:nvSpPr>
      <xdr:spPr bwMode="auto">
        <a:xfrm>
          <a:off x="0" y="35109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104775</xdr:rowOff>
    </xdr:from>
    <xdr:to>
      <xdr:col>1</xdr:col>
      <xdr:colOff>0</xdr:colOff>
      <xdr:row>28</xdr:row>
      <xdr:rowOff>0</xdr:rowOff>
    </xdr:to>
    <xdr:sp macro="" textlink="">
      <xdr:nvSpPr>
        <xdr:cNvPr id="30" name="Line 2" hidden="1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>
          <a:spLocks noChangeShapeType="1"/>
        </xdr:cNvSpPr>
      </xdr:nvSpPr>
      <xdr:spPr bwMode="auto">
        <a:xfrm>
          <a:off x="0" y="35109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36</xdr:row>
      <xdr:rowOff>0</xdr:rowOff>
    </xdr:to>
    <xdr:sp macro="" textlink="">
      <xdr:nvSpPr>
        <xdr:cNvPr id="31" name="Line 2" hidden="1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>
          <a:spLocks noChangeShapeType="1"/>
        </xdr:cNvSpPr>
      </xdr:nvSpPr>
      <xdr:spPr bwMode="auto">
        <a:xfrm>
          <a:off x="0" y="43110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35</xdr:row>
      <xdr:rowOff>0</xdr:rowOff>
    </xdr:to>
    <xdr:sp macro="" textlink="">
      <xdr:nvSpPr>
        <xdr:cNvPr id="32" name="Line 2" hidden="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>
          <a:spLocks noChangeShapeType="1"/>
        </xdr:cNvSpPr>
      </xdr:nvSpPr>
      <xdr:spPr bwMode="auto">
        <a:xfrm>
          <a:off x="0" y="4311015"/>
          <a:ext cx="754380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36</xdr:row>
      <xdr:rowOff>0</xdr:rowOff>
    </xdr:to>
    <xdr:sp macro="" textlink="">
      <xdr:nvSpPr>
        <xdr:cNvPr id="33" name="Line 2" hidden="1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>
          <a:spLocks noChangeShapeType="1"/>
        </xdr:cNvSpPr>
      </xdr:nvSpPr>
      <xdr:spPr bwMode="auto">
        <a:xfrm>
          <a:off x="0" y="4311015"/>
          <a:ext cx="754380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58" name="Line 2" hidden="1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60" name="Line 2" hidden="1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61" name="Line 2" hidden="1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SpPr>
          <a:spLocks noChangeShapeType="1"/>
        </xdr:cNvSpPr>
      </xdr:nvSpPr>
      <xdr:spPr bwMode="auto">
        <a:xfrm>
          <a:off x="0" y="647700"/>
          <a:ext cx="733425" cy="3429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62" name="Line 2" hidden="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63" name="Line 2" hidden="1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14336" name="Line 2" hidden="1">
          <a:extLst>
            <a:ext uri="{FF2B5EF4-FFF2-40B4-BE49-F238E27FC236}">
              <a16:creationId xmlns:a16="http://schemas.microsoft.com/office/drawing/2014/main" id="{00000000-0008-0000-0F00-000000380000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14</xdr:row>
      <xdr:rowOff>0</xdr:rowOff>
    </xdr:to>
    <xdr:sp macro="" textlink="">
      <xdr:nvSpPr>
        <xdr:cNvPr id="14341" name="Line 2" hidden="1">
          <a:extLst>
            <a:ext uri="{FF2B5EF4-FFF2-40B4-BE49-F238E27FC236}">
              <a16:creationId xmlns:a16="http://schemas.microsoft.com/office/drawing/2014/main" id="{00000000-0008-0000-0F00-000005380000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104775</xdr:rowOff>
    </xdr:from>
    <xdr:to>
      <xdr:col>1</xdr:col>
      <xdr:colOff>0</xdr:colOff>
      <xdr:row>29</xdr:row>
      <xdr:rowOff>0</xdr:rowOff>
    </xdr:to>
    <xdr:sp macro="" textlink="">
      <xdr:nvSpPr>
        <xdr:cNvPr id="14342" name="Line 2" hidden="1">
          <a:extLst>
            <a:ext uri="{FF2B5EF4-FFF2-40B4-BE49-F238E27FC236}">
              <a16:creationId xmlns:a16="http://schemas.microsoft.com/office/drawing/2014/main" id="{00000000-0008-0000-0F00-000006380000}"/>
            </a:ext>
          </a:extLst>
        </xdr:cNvPr>
        <xdr:cNvSpPr>
          <a:spLocks noChangeShapeType="1"/>
        </xdr:cNvSpPr>
      </xdr:nvSpPr>
      <xdr:spPr bwMode="auto">
        <a:xfrm>
          <a:off x="0" y="34956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104775</xdr:rowOff>
    </xdr:from>
    <xdr:to>
      <xdr:col>1</xdr:col>
      <xdr:colOff>0</xdr:colOff>
      <xdr:row>28</xdr:row>
      <xdr:rowOff>0</xdr:rowOff>
    </xdr:to>
    <xdr:sp macro="" textlink="">
      <xdr:nvSpPr>
        <xdr:cNvPr id="14343" name="Line 2" hidden="1">
          <a:extLst>
            <a:ext uri="{FF2B5EF4-FFF2-40B4-BE49-F238E27FC236}">
              <a16:creationId xmlns:a16="http://schemas.microsoft.com/office/drawing/2014/main" id="{00000000-0008-0000-0F00-000007380000}"/>
            </a:ext>
          </a:extLst>
        </xdr:cNvPr>
        <xdr:cNvSpPr>
          <a:spLocks noChangeShapeType="1"/>
        </xdr:cNvSpPr>
      </xdr:nvSpPr>
      <xdr:spPr bwMode="auto">
        <a:xfrm>
          <a:off x="0" y="34956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22</xdr:row>
      <xdr:rowOff>0</xdr:rowOff>
    </xdr:to>
    <xdr:sp macro="" textlink="">
      <xdr:nvSpPr>
        <xdr:cNvPr id="14344" name="Line 2" hidden="1">
          <a:extLst>
            <a:ext uri="{FF2B5EF4-FFF2-40B4-BE49-F238E27FC236}">
              <a16:creationId xmlns:a16="http://schemas.microsoft.com/office/drawing/2014/main" id="{00000000-0008-0000-0F00-000008380000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21</xdr:row>
      <xdr:rowOff>0</xdr:rowOff>
    </xdr:to>
    <xdr:sp macro="" textlink="">
      <xdr:nvSpPr>
        <xdr:cNvPr id="14345" name="Line 2" hidden="1">
          <a:extLst>
            <a:ext uri="{FF2B5EF4-FFF2-40B4-BE49-F238E27FC236}">
              <a16:creationId xmlns:a16="http://schemas.microsoft.com/office/drawing/2014/main" id="{00000000-0008-0000-0F00-000009380000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36</xdr:row>
      <xdr:rowOff>0</xdr:rowOff>
    </xdr:to>
    <xdr:sp macro="" textlink="">
      <xdr:nvSpPr>
        <xdr:cNvPr id="14346" name="Line 2" hidden="1">
          <a:extLst>
            <a:ext uri="{FF2B5EF4-FFF2-40B4-BE49-F238E27FC236}">
              <a16:creationId xmlns:a16="http://schemas.microsoft.com/office/drawing/2014/main" id="{00000000-0008-0000-0F00-00000A380000}"/>
            </a:ext>
          </a:extLst>
        </xdr:cNvPr>
        <xdr:cNvSpPr>
          <a:spLocks noChangeShapeType="1"/>
        </xdr:cNvSpPr>
      </xdr:nvSpPr>
      <xdr:spPr bwMode="auto">
        <a:xfrm>
          <a:off x="0" y="42957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35</xdr:row>
      <xdr:rowOff>0</xdr:rowOff>
    </xdr:to>
    <xdr:sp macro="" textlink="">
      <xdr:nvSpPr>
        <xdr:cNvPr id="14347" name="Line 2" hidden="1">
          <a:extLst>
            <a:ext uri="{FF2B5EF4-FFF2-40B4-BE49-F238E27FC236}">
              <a16:creationId xmlns:a16="http://schemas.microsoft.com/office/drawing/2014/main" id="{00000000-0008-0000-0F00-00000B380000}"/>
            </a:ext>
          </a:extLst>
        </xdr:cNvPr>
        <xdr:cNvSpPr>
          <a:spLocks noChangeShapeType="1"/>
        </xdr:cNvSpPr>
      </xdr:nvSpPr>
      <xdr:spPr bwMode="auto">
        <a:xfrm>
          <a:off x="0" y="42957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42</xdr:row>
      <xdr:rowOff>104775</xdr:rowOff>
    </xdr:from>
    <xdr:to>
      <xdr:col>1</xdr:col>
      <xdr:colOff>0</xdr:colOff>
      <xdr:row>44</xdr:row>
      <xdr:rowOff>0</xdr:rowOff>
    </xdr:to>
    <xdr:sp macro="" textlink="">
      <xdr:nvSpPr>
        <xdr:cNvPr id="14348" name="Line 2" hidden="1">
          <a:extLst>
            <a:ext uri="{FF2B5EF4-FFF2-40B4-BE49-F238E27FC236}">
              <a16:creationId xmlns:a16="http://schemas.microsoft.com/office/drawing/2014/main" id="{00000000-0008-0000-0F00-00000C380000}"/>
            </a:ext>
          </a:extLst>
        </xdr:cNvPr>
        <xdr:cNvSpPr>
          <a:spLocks noChangeShapeType="1"/>
        </xdr:cNvSpPr>
      </xdr:nvSpPr>
      <xdr:spPr bwMode="auto">
        <a:xfrm>
          <a:off x="0" y="50958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42</xdr:row>
      <xdr:rowOff>104775</xdr:rowOff>
    </xdr:from>
    <xdr:to>
      <xdr:col>1</xdr:col>
      <xdr:colOff>0</xdr:colOff>
      <xdr:row>43</xdr:row>
      <xdr:rowOff>0</xdr:rowOff>
    </xdr:to>
    <xdr:sp macro="" textlink="">
      <xdr:nvSpPr>
        <xdr:cNvPr id="14349" name="Line 2" hidden="1">
          <a:extLst>
            <a:ext uri="{FF2B5EF4-FFF2-40B4-BE49-F238E27FC236}">
              <a16:creationId xmlns:a16="http://schemas.microsoft.com/office/drawing/2014/main" id="{00000000-0008-0000-0F00-00000D380000}"/>
            </a:ext>
          </a:extLst>
        </xdr:cNvPr>
        <xdr:cNvSpPr>
          <a:spLocks noChangeShapeType="1"/>
        </xdr:cNvSpPr>
      </xdr:nvSpPr>
      <xdr:spPr bwMode="auto">
        <a:xfrm>
          <a:off x="0" y="50958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42</xdr:row>
      <xdr:rowOff>104775</xdr:rowOff>
    </xdr:from>
    <xdr:to>
      <xdr:col>1</xdr:col>
      <xdr:colOff>0</xdr:colOff>
      <xdr:row>44</xdr:row>
      <xdr:rowOff>0</xdr:rowOff>
    </xdr:to>
    <xdr:sp macro="" textlink="">
      <xdr:nvSpPr>
        <xdr:cNvPr id="14350" name="Line 2" hidden="1">
          <a:extLst>
            <a:ext uri="{FF2B5EF4-FFF2-40B4-BE49-F238E27FC236}">
              <a16:creationId xmlns:a16="http://schemas.microsoft.com/office/drawing/2014/main" id="{00000000-0008-0000-0F00-00000E380000}"/>
            </a:ext>
          </a:extLst>
        </xdr:cNvPr>
        <xdr:cNvSpPr>
          <a:spLocks noChangeShapeType="1"/>
        </xdr:cNvSpPr>
      </xdr:nvSpPr>
      <xdr:spPr bwMode="auto">
        <a:xfrm>
          <a:off x="0" y="50958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14351" name="Line 2" hidden="1">
          <a:extLst>
            <a:ext uri="{FF2B5EF4-FFF2-40B4-BE49-F238E27FC236}">
              <a16:creationId xmlns:a16="http://schemas.microsoft.com/office/drawing/2014/main" id="{00000000-0008-0000-0F00-00000F380000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14352" name="Line 2" hidden="1">
          <a:extLst>
            <a:ext uri="{FF2B5EF4-FFF2-40B4-BE49-F238E27FC236}">
              <a16:creationId xmlns:a16="http://schemas.microsoft.com/office/drawing/2014/main" id="{00000000-0008-0000-0F00-000010380000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22</xdr:row>
      <xdr:rowOff>0</xdr:rowOff>
    </xdr:to>
    <xdr:sp macro="" textlink="">
      <xdr:nvSpPr>
        <xdr:cNvPr id="14353" name="Line 2" hidden="1">
          <a:extLst>
            <a:ext uri="{FF2B5EF4-FFF2-40B4-BE49-F238E27FC236}">
              <a16:creationId xmlns:a16="http://schemas.microsoft.com/office/drawing/2014/main" id="{00000000-0008-0000-0F00-000011380000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21</xdr:row>
      <xdr:rowOff>0</xdr:rowOff>
    </xdr:to>
    <xdr:sp macro="" textlink="">
      <xdr:nvSpPr>
        <xdr:cNvPr id="14354" name="Line 2" hidden="1">
          <a:extLst>
            <a:ext uri="{FF2B5EF4-FFF2-40B4-BE49-F238E27FC236}">
              <a16:creationId xmlns:a16="http://schemas.microsoft.com/office/drawing/2014/main" id="{00000000-0008-0000-0F00-000012380000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14355" name="Line 2" hidden="1">
          <a:extLst>
            <a:ext uri="{FF2B5EF4-FFF2-40B4-BE49-F238E27FC236}">
              <a16:creationId xmlns:a16="http://schemas.microsoft.com/office/drawing/2014/main" id="{00000000-0008-0000-0F00-000013380000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14</xdr:row>
      <xdr:rowOff>0</xdr:rowOff>
    </xdr:to>
    <xdr:sp macro="" textlink="">
      <xdr:nvSpPr>
        <xdr:cNvPr id="14356" name="Line 2" hidden="1">
          <a:extLst>
            <a:ext uri="{FF2B5EF4-FFF2-40B4-BE49-F238E27FC236}">
              <a16:creationId xmlns:a16="http://schemas.microsoft.com/office/drawing/2014/main" id="{00000000-0008-0000-0F00-000014380000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104775</xdr:rowOff>
    </xdr:from>
    <xdr:to>
      <xdr:col>1</xdr:col>
      <xdr:colOff>0</xdr:colOff>
      <xdr:row>29</xdr:row>
      <xdr:rowOff>0</xdr:rowOff>
    </xdr:to>
    <xdr:sp macro="" textlink="">
      <xdr:nvSpPr>
        <xdr:cNvPr id="14357" name="Line 2" hidden="1">
          <a:extLst>
            <a:ext uri="{FF2B5EF4-FFF2-40B4-BE49-F238E27FC236}">
              <a16:creationId xmlns:a16="http://schemas.microsoft.com/office/drawing/2014/main" id="{00000000-0008-0000-0F00-000015380000}"/>
            </a:ext>
          </a:extLst>
        </xdr:cNvPr>
        <xdr:cNvSpPr>
          <a:spLocks noChangeShapeType="1"/>
        </xdr:cNvSpPr>
      </xdr:nvSpPr>
      <xdr:spPr bwMode="auto">
        <a:xfrm>
          <a:off x="0" y="34956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104775</xdr:rowOff>
    </xdr:from>
    <xdr:to>
      <xdr:col>1</xdr:col>
      <xdr:colOff>0</xdr:colOff>
      <xdr:row>28</xdr:row>
      <xdr:rowOff>0</xdr:rowOff>
    </xdr:to>
    <xdr:sp macro="" textlink="">
      <xdr:nvSpPr>
        <xdr:cNvPr id="14358" name="Line 2" hidden="1">
          <a:extLst>
            <a:ext uri="{FF2B5EF4-FFF2-40B4-BE49-F238E27FC236}">
              <a16:creationId xmlns:a16="http://schemas.microsoft.com/office/drawing/2014/main" id="{00000000-0008-0000-0F00-000016380000}"/>
            </a:ext>
          </a:extLst>
        </xdr:cNvPr>
        <xdr:cNvSpPr>
          <a:spLocks noChangeShapeType="1"/>
        </xdr:cNvSpPr>
      </xdr:nvSpPr>
      <xdr:spPr bwMode="auto">
        <a:xfrm>
          <a:off x="0" y="34956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36</xdr:row>
      <xdr:rowOff>0</xdr:rowOff>
    </xdr:to>
    <xdr:sp macro="" textlink="">
      <xdr:nvSpPr>
        <xdr:cNvPr id="14359" name="Line 2" hidden="1">
          <a:extLst>
            <a:ext uri="{FF2B5EF4-FFF2-40B4-BE49-F238E27FC236}">
              <a16:creationId xmlns:a16="http://schemas.microsoft.com/office/drawing/2014/main" id="{00000000-0008-0000-0F00-000017380000}"/>
            </a:ext>
          </a:extLst>
        </xdr:cNvPr>
        <xdr:cNvSpPr>
          <a:spLocks noChangeShapeType="1"/>
        </xdr:cNvSpPr>
      </xdr:nvSpPr>
      <xdr:spPr bwMode="auto">
        <a:xfrm>
          <a:off x="0" y="42957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35</xdr:row>
      <xdr:rowOff>0</xdr:rowOff>
    </xdr:to>
    <xdr:sp macro="" textlink="">
      <xdr:nvSpPr>
        <xdr:cNvPr id="14360" name="Line 2" hidden="1">
          <a:extLst>
            <a:ext uri="{FF2B5EF4-FFF2-40B4-BE49-F238E27FC236}">
              <a16:creationId xmlns:a16="http://schemas.microsoft.com/office/drawing/2014/main" id="{00000000-0008-0000-0F00-000018380000}"/>
            </a:ext>
          </a:extLst>
        </xdr:cNvPr>
        <xdr:cNvSpPr>
          <a:spLocks noChangeShapeType="1"/>
        </xdr:cNvSpPr>
      </xdr:nvSpPr>
      <xdr:spPr bwMode="auto">
        <a:xfrm>
          <a:off x="0" y="42957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34</xdr:row>
      <xdr:rowOff>104775</xdr:rowOff>
    </xdr:from>
    <xdr:to>
      <xdr:col>1</xdr:col>
      <xdr:colOff>0</xdr:colOff>
      <xdr:row>36</xdr:row>
      <xdr:rowOff>0</xdr:rowOff>
    </xdr:to>
    <xdr:sp macro="" textlink="">
      <xdr:nvSpPr>
        <xdr:cNvPr id="14361" name="Line 2" hidden="1">
          <a:extLst>
            <a:ext uri="{FF2B5EF4-FFF2-40B4-BE49-F238E27FC236}">
              <a16:creationId xmlns:a16="http://schemas.microsoft.com/office/drawing/2014/main" id="{00000000-0008-0000-0F00-000019380000}"/>
            </a:ext>
          </a:extLst>
        </xdr:cNvPr>
        <xdr:cNvSpPr>
          <a:spLocks noChangeShapeType="1"/>
        </xdr:cNvSpPr>
      </xdr:nvSpPr>
      <xdr:spPr bwMode="auto">
        <a:xfrm>
          <a:off x="0" y="42957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14363" name="Line 2" hidden="1">
          <a:extLst>
            <a:ext uri="{FF2B5EF4-FFF2-40B4-BE49-F238E27FC236}">
              <a16:creationId xmlns:a16="http://schemas.microsoft.com/office/drawing/2014/main" id="{00000000-0008-0000-0F00-00001B380000}"/>
            </a:ext>
          </a:extLst>
        </xdr:cNvPr>
        <xdr:cNvSpPr>
          <a:spLocks noChangeShapeType="1"/>
        </xdr:cNvSpPr>
      </xdr:nvSpPr>
      <xdr:spPr bwMode="auto">
        <a:xfrm>
          <a:off x="0" y="647700"/>
          <a:ext cx="733425" cy="3429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14364" name="Line 2" hidden="1">
          <a:extLst>
            <a:ext uri="{FF2B5EF4-FFF2-40B4-BE49-F238E27FC236}">
              <a16:creationId xmlns:a16="http://schemas.microsoft.com/office/drawing/2014/main" id="{00000000-0008-0000-0F00-00001C380000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14365" name="Line 2" hidden="1">
          <a:extLst>
            <a:ext uri="{FF2B5EF4-FFF2-40B4-BE49-F238E27FC236}">
              <a16:creationId xmlns:a16="http://schemas.microsoft.com/office/drawing/2014/main" id="{00000000-0008-0000-0F00-00001D380000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14366" name="Line 2" hidden="1">
          <a:extLst>
            <a:ext uri="{FF2B5EF4-FFF2-40B4-BE49-F238E27FC236}">
              <a16:creationId xmlns:a16="http://schemas.microsoft.com/office/drawing/2014/main" id="{00000000-0008-0000-0F00-00001E380000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14</xdr:row>
      <xdr:rowOff>0</xdr:rowOff>
    </xdr:to>
    <xdr:sp macro="" textlink="">
      <xdr:nvSpPr>
        <xdr:cNvPr id="14367" name="Line 2" hidden="1">
          <a:extLst>
            <a:ext uri="{FF2B5EF4-FFF2-40B4-BE49-F238E27FC236}">
              <a16:creationId xmlns:a16="http://schemas.microsoft.com/office/drawing/2014/main" id="{00000000-0008-0000-0F00-00001F380000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22</xdr:row>
      <xdr:rowOff>0</xdr:rowOff>
    </xdr:to>
    <xdr:sp macro="" textlink="">
      <xdr:nvSpPr>
        <xdr:cNvPr id="14368" name="Line 2" hidden="1">
          <a:extLst>
            <a:ext uri="{FF2B5EF4-FFF2-40B4-BE49-F238E27FC236}">
              <a16:creationId xmlns:a16="http://schemas.microsoft.com/office/drawing/2014/main" id="{00000000-0008-0000-0F00-000020380000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21</xdr:row>
      <xdr:rowOff>0</xdr:rowOff>
    </xdr:to>
    <xdr:sp macro="" textlink="">
      <xdr:nvSpPr>
        <xdr:cNvPr id="14369" name="Line 2" hidden="1">
          <a:extLst>
            <a:ext uri="{FF2B5EF4-FFF2-40B4-BE49-F238E27FC236}">
              <a16:creationId xmlns:a16="http://schemas.microsoft.com/office/drawing/2014/main" id="{00000000-0008-0000-0F00-000021380000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22</xdr:row>
      <xdr:rowOff>0</xdr:rowOff>
    </xdr:to>
    <xdr:sp macro="" textlink="">
      <xdr:nvSpPr>
        <xdr:cNvPr id="14370" name="Line 2" hidden="1">
          <a:extLst>
            <a:ext uri="{FF2B5EF4-FFF2-40B4-BE49-F238E27FC236}">
              <a16:creationId xmlns:a16="http://schemas.microsoft.com/office/drawing/2014/main" id="{00000000-0008-0000-0F00-000022380000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47625</xdr:colOff>
      <xdr:row>0</xdr:row>
      <xdr:rowOff>295275</xdr:rowOff>
    </xdr:to>
    <xdr:sp macro="" textlink="">
      <xdr:nvSpPr>
        <xdr:cNvPr id="18" name="Arrow: Left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/>
      </xdr:nvSpPr>
      <xdr:spPr>
        <a:xfrm>
          <a:off x="66198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" name="Line 2" hidden="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ShapeType="1"/>
        </xdr:cNvSpPr>
      </xdr:nvSpPr>
      <xdr:spPr bwMode="auto">
        <a:xfrm>
          <a:off x="0" y="400050"/>
          <a:ext cx="24098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47625</xdr:colOff>
      <xdr:row>0</xdr:row>
      <xdr:rowOff>295275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632460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47625</xdr:colOff>
      <xdr:row>0</xdr:row>
      <xdr:rowOff>295275</xdr:rowOff>
    </xdr:to>
    <xdr:sp macro="" textlink="">
      <xdr:nvSpPr>
        <xdr:cNvPr id="5" name="Arrow: Left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66198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1</xdr:row>
      <xdr:rowOff>104775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4579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3912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0</xdr:row>
      <xdr:rowOff>295275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1</xdr:row>
      <xdr:rowOff>104775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1626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40080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61245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10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63436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63722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1817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10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1531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64198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1817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60864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10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5627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64484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10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63341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14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640080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14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636270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14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0007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14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65627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15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63817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14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61912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10</xdr:col>
      <xdr:colOff>571500</xdr:colOff>
      <xdr:row>1</xdr:row>
      <xdr:rowOff>104775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98964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2</xdr:row>
      <xdr:rowOff>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66103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571500</xdr:colOff>
      <xdr:row>1</xdr:row>
      <xdr:rowOff>104775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68008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66103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662940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66198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670560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66198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70008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571500</xdr:colOff>
      <xdr:row>1</xdr:row>
      <xdr:rowOff>95250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68865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0</xdr:row>
      <xdr:rowOff>0</xdr:rowOff>
    </xdr:from>
    <xdr:to>
      <xdr:col>20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18776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429375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9130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610350" y="0"/>
          <a:ext cx="571500" cy="295275"/>
        </a:xfrm>
        <a:prstGeom prst="leftArrow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sb/DEP_ABC/PEA2015_edi&#231;&#227;o2016/3_Ar%20e%20Clima/Cap_03_Figuras_Draf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sa.chang\Desktop\Publica&#231;&#227;o%202011\Pub%202012\DRLVT_ANUARIOS\AR2009\16_Quadros_AEP_2008\II.04_Saude_08_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_ABC\PEA2014_edi&#231;&#227;o2015\Publica&#231;&#227;o_2014\Documents%20and%20Settings\marisa.chang\Application%20Data\Microsoft\Excel\publiAmbiente2005-capitulo12-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DPE_2008\DPE\Renovaveis\DGEG\2011\PNAER\TemplateEurostat2009\SHARES%202009_P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sa.dias\My%20Documents\IND_MENS\DIVERSOS\FINAIS-RESUM\DO_SAS_2001\EXP_01-00\61b-Ind-4_01-00_ZEu-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sa.chang\Desktop\Publica&#231;&#227;o%202011\Pub%202012\Documents%20and%20Settings\elsa.dias\My%20Documents\IND_MENS\DIVERSOS\FINAIS-RESUM\DO_SAS_2001\EXP_01-00\61b-Ind-4_01-00_ZEu-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_ABC\PEA2014_edi&#231;&#227;o2015\3_Ar_Clima\Cap_03_Figu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EETD\My%20Documents\IND_MENS\Jan06_05-04\M11-2005\IMP_05M11_DO-SAS\61-Ind-4_M11-05-04_ZEu-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sa.chang\Application%20Data\Microsoft\Excel\publiAmbiente2005-capitulo12-grafic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09080\clima09\CD1\Dados\Ar_Clima\Temperatur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LVT_ANUARIOS\AR2009\16_Quadros_AEP_2008\II.04_Saude_08_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RLVT_ANUARIOS/AR2009/16_Quadros_AEP_2008/II.04_Saude_08_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sa.chang/Desktop/Publica&#231;&#227;o%202011/Pub%202012/DRLVT_ANUARIOS/AR2009/16_Quadros_AEP_2008/II.04_Saude_08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1"/>
      <sheetName val="3.2"/>
      <sheetName val="3.3"/>
      <sheetName val="3.4"/>
      <sheetName val="3.5"/>
      <sheetName val="3.6"/>
      <sheetName val="3.7_3.8_3.9_3.10_3.11"/>
      <sheetName val="3.12_3.13_3.14"/>
      <sheetName val="3.15_3.16_3.17"/>
      <sheetName val="3.18"/>
      <sheetName val="3.19"/>
      <sheetName val="3.20"/>
      <sheetName val="3.21"/>
      <sheetName val="3.22"/>
      <sheetName val="3.23"/>
      <sheetName val="3.24"/>
      <sheetName val="3.25"/>
      <sheetName val="3.26"/>
      <sheetName val="3.27"/>
      <sheetName val="3.28"/>
      <sheetName val="3.29"/>
      <sheetName val="3.30"/>
      <sheetName val="3.31_3.32_3.33"/>
      <sheetName val="3.34"/>
      <sheetName val="3.35"/>
      <sheetName val="3.36_3.37_3.38"/>
      <sheetName val="3.39_3.40_3.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42000000"/>
      <sheetName val="f43000000"/>
      <sheetName val="f43000000 (2)"/>
      <sheetName val="f44000000"/>
      <sheetName val="f45000000"/>
      <sheetName val="f46000000"/>
      <sheetName val="f470000000"/>
      <sheetName val="f48000000"/>
      <sheetName val="folhaIntermedia"/>
      <sheetName val="f47Intermedio"/>
      <sheetName val="FIGURA0121"/>
      <sheetName val="FIGURA0122"/>
      <sheetName val="FIGURA0123"/>
      <sheetName val="FIGURA0124"/>
      <sheetName val="FIGURA0125"/>
      <sheetName val="FIGURA0126"/>
      <sheetName val="analiseNAOTratadasGrupo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nordem</v>
          </cell>
          <cell r="B1" t="str">
            <v>nuts2</v>
          </cell>
          <cell r="C1" t="str">
            <v>GRUPO1</v>
          </cell>
          <cell r="D1" t="str">
            <v>GRUPO2</v>
          </cell>
          <cell r="E1" t="str">
            <v>GRUPO3</v>
          </cell>
          <cell r="F1" t="str">
            <v>GRUPO4</v>
          </cell>
          <cell r="G1" t="str">
            <v>GRUPO5</v>
          </cell>
          <cell r="H1" t="str">
            <v>GRUPO6</v>
          </cell>
          <cell r="I1" t="str">
            <v>Total</v>
          </cell>
        </row>
        <row r="2">
          <cell r="A2">
            <v>1</v>
          </cell>
          <cell r="B2" t="str">
            <v>Norte</v>
          </cell>
          <cell r="C2">
            <v>57</v>
          </cell>
          <cell r="D2">
            <v>7</v>
          </cell>
          <cell r="E2">
            <v>9</v>
          </cell>
          <cell r="F2">
            <v>6</v>
          </cell>
          <cell r="G2">
            <v>3</v>
          </cell>
          <cell r="H2">
            <v>4</v>
          </cell>
          <cell r="I2">
            <v>86</v>
          </cell>
        </row>
        <row r="3">
          <cell r="A3">
            <v>5</v>
          </cell>
          <cell r="B3" t="str">
            <v>Algarve</v>
          </cell>
          <cell r="C3">
            <v>11</v>
          </cell>
          <cell r="D3">
            <v>3</v>
          </cell>
          <cell r="E3">
            <v>1</v>
          </cell>
          <cell r="G3">
            <v>1</v>
          </cell>
          <cell r="I3">
            <v>16</v>
          </cell>
        </row>
        <row r="4">
          <cell r="A4">
            <v>2</v>
          </cell>
          <cell r="B4" t="str">
            <v>Centro</v>
          </cell>
          <cell r="C4">
            <v>72</v>
          </cell>
          <cell r="D4">
            <v>11</v>
          </cell>
          <cell r="E4">
            <v>8</v>
          </cell>
          <cell r="F4">
            <v>6</v>
          </cell>
          <cell r="G4">
            <v>3</v>
          </cell>
          <cell r="I4">
            <v>100</v>
          </cell>
        </row>
        <row r="5">
          <cell r="A5">
            <v>3</v>
          </cell>
          <cell r="B5" t="str">
            <v>Lisboa</v>
          </cell>
          <cell r="C5">
            <v>10</v>
          </cell>
          <cell r="D5">
            <v>1</v>
          </cell>
          <cell r="E5">
            <v>1</v>
          </cell>
          <cell r="F5">
            <v>3</v>
          </cell>
          <cell r="G5">
            <v>2</v>
          </cell>
          <cell r="H5">
            <v>1</v>
          </cell>
          <cell r="I5">
            <v>18</v>
          </cell>
        </row>
        <row r="6">
          <cell r="A6">
            <v>4</v>
          </cell>
          <cell r="B6" t="str">
            <v>Alentejo</v>
          </cell>
          <cell r="C6">
            <v>25</v>
          </cell>
          <cell r="D6">
            <v>17</v>
          </cell>
          <cell r="E6">
            <v>10</v>
          </cell>
          <cell r="F6">
            <v>4</v>
          </cell>
          <cell r="G6">
            <v>2</v>
          </cell>
          <cell r="I6">
            <v>58</v>
          </cell>
        </row>
        <row r="7">
          <cell r="A7">
            <v>6</v>
          </cell>
          <cell r="B7" t="str">
            <v>Região Autónoma dos Açores</v>
          </cell>
          <cell r="C7">
            <v>3</v>
          </cell>
          <cell r="D7">
            <v>1</v>
          </cell>
          <cell r="E7">
            <v>1</v>
          </cell>
          <cell r="F7">
            <v>1</v>
          </cell>
          <cell r="H7">
            <v>13</v>
          </cell>
          <cell r="I7">
            <v>19</v>
          </cell>
        </row>
        <row r="8">
          <cell r="A8">
            <v>7</v>
          </cell>
          <cell r="B8" t="str">
            <v>Região Autónoma da Madeira</v>
          </cell>
          <cell r="C8">
            <v>6</v>
          </cell>
          <cell r="D8">
            <v>1</v>
          </cell>
          <cell r="G8">
            <v>1</v>
          </cell>
          <cell r="H8">
            <v>3</v>
          </cell>
          <cell r="I8">
            <v>11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Cover"/>
      <sheetName val="Menu"/>
      <sheetName val="Target Calculation"/>
      <sheetName val="Additional information"/>
      <sheetName val="R&amp;W"/>
      <sheetName val="T_R&amp;W"/>
      <sheetName val="Coal"/>
      <sheetName val="T_Coal"/>
      <sheetName val="Gas"/>
      <sheetName val="T_Gas"/>
      <sheetName val="Oil"/>
      <sheetName val="T_Oil"/>
      <sheetName val="El.&amp;H."/>
      <sheetName val="T_El.&amp;H."/>
      <sheetName val="LANGUAGE_MATRIX"/>
      <sheetName val="debug"/>
    </sheetNames>
    <sheetDataSet>
      <sheetData sheetId="0" refreshError="1"/>
      <sheetData sheetId="1">
        <row r="116">
          <cell r="Q11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IDAS_Grupos"/>
      <sheetName val="61b_Ind_4_0201_ZEu_E"/>
      <sheetName val="q-61_Ind_4_0201_ZEu_E"/>
    </sheetNames>
    <sheetDataSet>
      <sheetData sheetId="0" refreshError="1"/>
      <sheetData sheetId="1" refreshError="1"/>
      <sheetData sheetId="2">
        <row r="2">
          <cell r="A2" t="str">
            <v>CECIT-B02</v>
          </cell>
          <cell r="B2" t="str">
            <v>Descrição</v>
          </cell>
          <cell r="C2" t="str">
            <v>UnOr2000-ZEu-E</v>
          </cell>
          <cell r="D2" t="str">
            <v>UnAm0100-ZEu-E</v>
          </cell>
          <cell r="E2" t="str">
            <v>ipd4UE_1</v>
          </cell>
          <cell r="F2" t="str">
            <v>ipd4UE_2</v>
          </cell>
          <cell r="G2" t="str">
            <v>ipd4UE_3</v>
          </cell>
          <cell r="H2" t="str">
            <v>ipd4UE_4</v>
          </cell>
          <cell r="I2" t="str">
            <v>ipd4UE_5</v>
          </cell>
          <cell r="J2" t="str">
            <v>ipd4UE_6</v>
          </cell>
          <cell r="K2" t="str">
            <v>ipd4UE_7</v>
          </cell>
          <cell r="L2" t="str">
            <v>ipd4UE_8</v>
          </cell>
          <cell r="M2" t="str">
            <v>ipd4UE_9</v>
          </cell>
          <cell r="N2" t="str">
            <v>ipd4UE_10</v>
          </cell>
          <cell r="O2" t="str">
            <v>ipd4UE_11</v>
          </cell>
          <cell r="P2" t="str">
            <v>ipd4UE_12</v>
          </cell>
          <cell r="Q2" t="str">
            <v>ipd4UE_13</v>
          </cell>
          <cell r="R2" t="str">
            <v>ipd4UE_14</v>
          </cell>
          <cell r="S2" t="str">
            <v>ipd4UE_15</v>
          </cell>
          <cell r="T2" t="str">
            <v>ipd4UE_16</v>
          </cell>
          <cell r="U2" t="str">
            <v>ipd4UE_17</v>
          </cell>
          <cell r="V2" t="str">
            <v>ipd4UE_18</v>
          </cell>
          <cell r="W2" t="str">
            <v>ipd4UE_19</v>
          </cell>
          <cell r="X2" t="str">
            <v>ipd4UE_20</v>
          </cell>
          <cell r="Y2" t="str">
            <v>ipd4UE_21</v>
          </cell>
          <cell r="Z2" t="str">
            <v>ipd4UE_22</v>
          </cell>
          <cell r="AA2" t="str">
            <v>ipd4UE_23</v>
          </cell>
          <cell r="AB2" t="str">
            <v>ipd4UE_24</v>
          </cell>
        </row>
        <row r="3">
          <cell r="A3" t="str">
            <v>010E0000</v>
          </cell>
          <cell r="B3" t="str">
            <v>Enc.Postais</v>
          </cell>
        </row>
        <row r="4">
          <cell r="A4" t="str">
            <v>01100000</v>
          </cell>
          <cell r="B4" t="str">
            <v>Produtos agrícolas</v>
          </cell>
          <cell r="C4">
            <v>99591181.091999993</v>
          </cell>
          <cell r="D4">
            <v>99591181.092000008</v>
          </cell>
          <cell r="E4">
            <v>0.92906974330321601</v>
          </cell>
          <cell r="F4">
            <v>0.95491664948084298</v>
          </cell>
          <cell r="G4">
            <v>0.9765600277013966</v>
          </cell>
          <cell r="H4">
            <v>1.0542088714122977</v>
          </cell>
          <cell r="I4">
            <v>1.1266488519605431</v>
          </cell>
          <cell r="J4">
            <v>0.97655356330487131</v>
          </cell>
          <cell r="K4">
            <v>0.89971841750770354</v>
          </cell>
          <cell r="L4">
            <v>0.9393106508831538</v>
          </cell>
          <cell r="M4">
            <v>1.0083341304970947</v>
          </cell>
          <cell r="N4">
            <v>0.97316688981663502</v>
          </cell>
          <cell r="O4">
            <v>1.1039276978653954</v>
          </cell>
          <cell r="P4">
            <v>1.0575845062668494</v>
          </cell>
          <cell r="Q4">
            <v>0.9888749724214968</v>
          </cell>
          <cell r="R4">
            <v>1.0801919645644777</v>
          </cell>
          <cell r="S4">
            <v>1.0456519856724444</v>
          </cell>
          <cell r="T4">
            <v>1.0977522868294205</v>
          </cell>
          <cell r="U4">
            <v>1.0578946735562074</v>
          </cell>
          <cell r="V4">
            <v>1.038491958582404</v>
          </cell>
          <cell r="W4">
            <v>0.9923738010860611</v>
          </cell>
          <cell r="X4">
            <v>0.97231624867176281</v>
          </cell>
          <cell r="Y4">
            <v>1.0922508510302467</v>
          </cell>
          <cell r="Z4">
            <v>1.0446449969256093</v>
          </cell>
          <cell r="AA4">
            <v>1.0387346079138358</v>
          </cell>
          <cell r="AB4">
            <v>1.1163465276795796</v>
          </cell>
        </row>
        <row r="5">
          <cell r="A5" t="str">
            <v>01200000</v>
          </cell>
          <cell r="B5" t="str">
            <v>Animais vivos e produtos de origem animal</v>
          </cell>
          <cell r="C5">
            <v>14017859.314999999</v>
          </cell>
          <cell r="D5">
            <v>14017859.314999999</v>
          </cell>
          <cell r="E5">
            <v>0.74479234153333373</v>
          </cell>
          <cell r="F5">
            <v>0.80477251527683125</v>
          </cell>
          <cell r="G5">
            <v>0.94548544755464548</v>
          </cell>
          <cell r="H5">
            <v>0.99893666892487065</v>
          </cell>
          <cell r="I5">
            <v>0.90355747065889991</v>
          </cell>
          <cell r="J5">
            <v>0.94535030775333873</v>
          </cell>
          <cell r="K5">
            <v>0.99406254417397932</v>
          </cell>
          <cell r="L5">
            <v>1.0257966621551211</v>
          </cell>
          <cell r="M5">
            <v>0.99719331931087773</v>
          </cell>
          <cell r="N5">
            <v>1.1069664526690077</v>
          </cell>
          <cell r="O5">
            <v>1.2864378088170858</v>
          </cell>
          <cell r="P5">
            <v>1.2466484611720081</v>
          </cell>
          <cell r="Q5">
            <v>1.0698624886646808</v>
          </cell>
          <cell r="R5">
            <v>1.1453551543463683</v>
          </cell>
          <cell r="S5">
            <v>1.2117689743888427</v>
          </cell>
          <cell r="T5">
            <v>1.0811486736771554</v>
          </cell>
          <cell r="U5">
            <v>1.1366957195766185</v>
          </cell>
          <cell r="V5">
            <v>1.0967228981069439</v>
          </cell>
          <cell r="W5">
            <v>1.0314347764424632</v>
          </cell>
          <cell r="X5">
            <v>1.0830554695251837</v>
          </cell>
          <cell r="Y5">
            <v>1.0305576740929379</v>
          </cell>
          <cell r="Z5">
            <v>1.0470925056844398</v>
          </cell>
          <cell r="AA5">
            <v>1.0295406695458176</v>
          </cell>
          <cell r="AB5">
            <v>1.062128465280596</v>
          </cell>
        </row>
        <row r="6">
          <cell r="A6" t="str">
            <v>02000000</v>
          </cell>
          <cell r="B6" t="str">
            <v>Produtos da silvicultura, da exploração florestal e serviços relacionados</v>
          </cell>
          <cell r="C6">
            <v>49560233.289999999</v>
          </cell>
          <cell r="D6">
            <v>49560233.289999992</v>
          </cell>
          <cell r="E6">
            <v>0.9556411985669554</v>
          </cell>
          <cell r="F6">
            <v>1.0015708901633449</v>
          </cell>
          <cell r="G6">
            <v>0.99852958883190113</v>
          </cell>
          <cell r="H6">
            <v>0.96854863269788249</v>
          </cell>
          <cell r="I6">
            <v>0.97332685680111586</v>
          </cell>
          <cell r="J6">
            <v>0.98947149426104797</v>
          </cell>
          <cell r="K6">
            <v>1.0510002805041889</v>
          </cell>
          <cell r="L6">
            <v>1.0195787415260054</v>
          </cell>
          <cell r="M6">
            <v>0.9767426564094025</v>
          </cell>
          <cell r="N6">
            <v>1.0173157098203811</v>
          </cell>
          <cell r="O6">
            <v>1.0142729834072961</v>
          </cell>
          <cell r="P6">
            <v>1.0340009670104791</v>
          </cell>
          <cell r="Q6">
            <v>0.99527894854176213</v>
          </cell>
          <cell r="R6">
            <v>1.0639312334699305</v>
          </cell>
          <cell r="S6">
            <v>1.0147485505753435</v>
          </cell>
          <cell r="T6">
            <v>1.026587819747838</v>
          </cell>
          <cell r="U6">
            <v>1.0548817956661409</v>
          </cell>
          <cell r="V6">
            <v>1.0296252567499962</v>
          </cell>
          <cell r="W6">
            <v>1.0678655707904841</v>
          </cell>
          <cell r="X6">
            <v>1.1082041757664858</v>
          </cell>
          <cell r="Y6">
            <v>1.0647190437276619</v>
          </cell>
          <cell r="Z6">
            <v>1.0687450474390781</v>
          </cell>
          <cell r="AA6">
            <v>1.0014418312262128</v>
          </cell>
          <cell r="AB6">
            <v>1.0450466410306769</v>
          </cell>
        </row>
        <row r="7">
          <cell r="A7" t="str">
            <v>05000000</v>
          </cell>
          <cell r="B7" t="str">
            <v>Produtos da pesca e de aquacultura e serviços relacionados</v>
          </cell>
          <cell r="C7">
            <v>67540021.540000007</v>
          </cell>
          <cell r="D7">
            <v>67540021.540000007</v>
          </cell>
          <cell r="E7">
            <v>0.8694487988865085</v>
          </cell>
          <cell r="F7">
            <v>0.82078355372925471</v>
          </cell>
          <cell r="G7">
            <v>0.85981965206646382</v>
          </cell>
          <cell r="H7">
            <v>0.95920230532287087</v>
          </cell>
          <cell r="I7">
            <v>0.88878092395337394</v>
          </cell>
          <cell r="J7">
            <v>0.95857397737921157</v>
          </cell>
          <cell r="K7">
            <v>0.97639306870006071</v>
          </cell>
          <cell r="L7">
            <v>1.053237902412536</v>
          </cell>
          <cell r="M7">
            <v>1.0924530028901578</v>
          </cell>
          <cell r="N7">
            <v>1.0793014162178207</v>
          </cell>
          <cell r="O7">
            <v>1.1456196577062778</v>
          </cell>
          <cell r="P7">
            <v>1.2963857407354638</v>
          </cell>
          <cell r="Q7">
            <v>1.0241258706906233</v>
          </cell>
          <cell r="R7">
            <v>0.99591273575639427</v>
          </cell>
          <cell r="S7">
            <v>1.0766095995669172</v>
          </cell>
          <cell r="T7">
            <v>1.0307014781038266</v>
          </cell>
          <cell r="U7">
            <v>0.99098275145895409</v>
          </cell>
          <cell r="V7">
            <v>1.0964581566078258</v>
          </cell>
          <cell r="W7">
            <v>1.2169354625127751</v>
          </cell>
          <cell r="X7">
            <v>1.1724502566838721</v>
          </cell>
          <cell r="Y7">
            <v>1.0787569284159275</v>
          </cell>
          <cell r="Z7">
            <v>1.1247475222841661</v>
          </cell>
          <cell r="AA7">
            <v>1.0469617163884757</v>
          </cell>
          <cell r="AB7">
            <v>1.1325229566174284</v>
          </cell>
        </row>
        <row r="8">
          <cell r="A8" t="str">
            <v>10000000</v>
          </cell>
          <cell r="B8" t="str">
            <v>Hulha (inclui antracite) e linhite; turfa</v>
          </cell>
          <cell r="C8">
            <v>2894.3609999999999</v>
          </cell>
          <cell r="D8">
            <v>2894.3610000000003</v>
          </cell>
        </row>
        <row r="9">
          <cell r="A9" t="str">
            <v>11000000</v>
          </cell>
          <cell r="B9" t="str">
            <v>Petróleo bruto e gás natural; serviços relacionados com a extracção de petróleo e gás, excepto a prospecção</v>
          </cell>
        </row>
        <row r="10">
          <cell r="A10" t="str">
            <v>12000000</v>
          </cell>
          <cell r="B10" t="str">
            <v>Minérios e concentrados de urânio e de tório</v>
          </cell>
          <cell r="C10">
            <v>2389161.929</v>
          </cell>
          <cell r="D10">
            <v>2389161.929</v>
          </cell>
          <cell r="G10">
            <v>1</v>
          </cell>
          <cell r="T10">
            <v>0.59197651275058227</v>
          </cell>
          <cell r="V10">
            <v>0.31158982721933232</v>
          </cell>
        </row>
        <row r="11">
          <cell r="A11" t="str">
            <v>13000000</v>
          </cell>
          <cell r="B11" t="str">
            <v>Minérios metálicos</v>
          </cell>
          <cell r="C11">
            <v>94427410.131999999</v>
          </cell>
          <cell r="D11">
            <v>94427410.131999999</v>
          </cell>
          <cell r="E11">
            <v>0.90389783189209161</v>
          </cell>
          <cell r="F11">
            <v>0.95826295960192243</v>
          </cell>
          <cell r="G11">
            <v>0.86437959667656761</v>
          </cell>
          <cell r="H11">
            <v>0.96043504252431078</v>
          </cell>
          <cell r="I11">
            <v>0.96053491172566474</v>
          </cell>
          <cell r="J11">
            <v>0.98191063202602658</v>
          </cell>
          <cell r="K11">
            <v>0.9824721055539728</v>
          </cell>
          <cell r="L11">
            <v>1.0806009120723385</v>
          </cell>
          <cell r="M11">
            <v>1.1063025788893155</v>
          </cell>
          <cell r="N11">
            <v>1.1298350940031761</v>
          </cell>
          <cell r="O11">
            <v>1.0469100290730078</v>
          </cell>
          <cell r="P11">
            <v>1.0244583059616059</v>
          </cell>
          <cell r="R11">
            <v>0.92456608621898451</v>
          </cell>
          <cell r="S11">
            <v>0.86504006753815021</v>
          </cell>
          <cell r="T11">
            <v>0.89171021716893728</v>
          </cell>
          <cell r="U11">
            <v>0.86181233723612383</v>
          </cell>
          <cell r="V11">
            <v>0.80553836628176034</v>
          </cell>
          <cell r="W11">
            <v>0.77921063909499411</v>
          </cell>
          <cell r="X11">
            <v>0.67375274221733661</v>
          </cell>
          <cell r="Y11">
            <v>0.6905821565069874</v>
          </cell>
          <cell r="Z11">
            <v>0.71677766534369813</v>
          </cell>
          <cell r="AA11">
            <v>0.62841266314072675</v>
          </cell>
          <cell r="AB11">
            <v>0.7981085348219531</v>
          </cell>
        </row>
        <row r="12">
          <cell r="A12" t="str">
            <v>14000000</v>
          </cell>
          <cell r="B12" t="str">
            <v>Outros produtos das indústrias extractivas</v>
          </cell>
          <cell r="C12">
            <v>35368762.366999999</v>
          </cell>
          <cell r="D12">
            <v>35368762.366999999</v>
          </cell>
          <cell r="E12">
            <v>0.90455099808180983</v>
          </cell>
          <cell r="F12">
            <v>1.0812435451867299</v>
          </cell>
          <cell r="G12">
            <v>0.93906039600110325</v>
          </cell>
          <cell r="H12">
            <v>1.084617260848826</v>
          </cell>
          <cell r="I12">
            <v>0.99073903594215718</v>
          </cell>
          <cell r="J12">
            <v>1.0008594627607363</v>
          </cell>
          <cell r="K12">
            <v>1.1212992571262428</v>
          </cell>
          <cell r="L12">
            <v>0.96924887070182619</v>
          </cell>
          <cell r="M12">
            <v>1.0253973733082447</v>
          </cell>
          <cell r="N12">
            <v>1.0170677051696797</v>
          </cell>
          <cell r="O12">
            <v>0.96993864487676806</v>
          </cell>
          <cell r="P12">
            <v>0.89597744999587592</v>
          </cell>
          <cell r="Q12">
            <v>1.2569429241874559</v>
          </cell>
          <cell r="R12">
            <v>1.0087319250685909</v>
          </cell>
          <cell r="S12">
            <v>0.95492013359602967</v>
          </cell>
          <cell r="T12">
            <v>1.0390827263154403</v>
          </cell>
          <cell r="U12">
            <v>0.90998702773939344</v>
          </cell>
          <cell r="V12">
            <v>0.91077569830855631</v>
          </cell>
          <cell r="W12">
            <v>1.3046195099776998</v>
          </cell>
          <cell r="X12">
            <v>1.0766623706987934</v>
          </cell>
          <cell r="Y12">
            <v>0.9335364290653243</v>
          </cell>
          <cell r="Z12">
            <v>1.1134548955747143</v>
          </cell>
          <cell r="AA12">
            <v>1.0892492770999325</v>
          </cell>
          <cell r="AB12">
            <v>0.9888753538973194</v>
          </cell>
        </row>
        <row r="13">
          <cell r="A13" t="str">
            <v>15100000</v>
          </cell>
          <cell r="B13" t="str">
            <v>Carne e produtos à base de carne</v>
          </cell>
          <cell r="C13">
            <v>26760622.956</v>
          </cell>
          <cell r="D13">
            <v>26760622.956000004</v>
          </cell>
          <cell r="E13">
            <v>0.99625690504586684</v>
          </cell>
          <cell r="F13">
            <v>0.93263407783048613</v>
          </cell>
          <cell r="G13">
            <v>1.0572606968958687</v>
          </cell>
          <cell r="H13">
            <v>1.0425913644611078</v>
          </cell>
          <cell r="I13">
            <v>0.96747959587321586</v>
          </cell>
          <cell r="J13">
            <v>1.006401557983108</v>
          </cell>
          <cell r="K13">
            <v>0.94611605970319834</v>
          </cell>
          <cell r="L13">
            <v>1.0135874111212853</v>
          </cell>
          <cell r="M13">
            <v>1.0495748525065707</v>
          </cell>
          <cell r="N13">
            <v>1.0610102161309831</v>
          </cell>
          <cell r="O13">
            <v>0.88580336367688528</v>
          </cell>
          <cell r="P13">
            <v>1.0412838987714241</v>
          </cell>
          <cell r="Q13">
            <v>1.0013621464683633</v>
          </cell>
          <cell r="R13">
            <v>1.1023994299693085</v>
          </cell>
          <cell r="S13">
            <v>1.1469218685739668</v>
          </cell>
          <cell r="T13">
            <v>1.2068654413868696</v>
          </cell>
          <cell r="U13">
            <v>1.1374743628850221</v>
          </cell>
          <cell r="V13">
            <v>1.2714591263294326</v>
          </cell>
          <cell r="W13">
            <v>1.1653034482969185</v>
          </cell>
          <cell r="X13">
            <v>1.1389117290237818</v>
          </cell>
          <cell r="Y13">
            <v>1.1043156204970348</v>
          </cell>
          <cell r="Z13">
            <v>1.161391134222248</v>
          </cell>
          <cell r="AA13">
            <v>1.0650524752850776</v>
          </cell>
          <cell r="AB13">
            <v>1.153719661381057</v>
          </cell>
        </row>
        <row r="14">
          <cell r="A14" t="str">
            <v>15200000</v>
          </cell>
          <cell r="B14" t="str">
            <v>Produtos da indústria transformadora da pesca e de aquacultura</v>
          </cell>
          <cell r="C14">
            <v>169624947.46799999</v>
          </cell>
          <cell r="D14">
            <v>169624947.46799999</v>
          </cell>
          <cell r="E14">
            <v>1.0045435268357994</v>
          </cell>
          <cell r="F14">
            <v>0.96783671072215993</v>
          </cell>
          <cell r="G14">
            <v>1.0361231790055272</v>
          </cell>
          <cell r="H14">
            <v>1.0149029495711823</v>
          </cell>
          <cell r="I14">
            <v>0.9852892676970374</v>
          </cell>
          <cell r="J14">
            <v>1.0020799148773301</v>
          </cell>
          <cell r="K14">
            <v>0.97334331032813803</v>
          </cell>
          <cell r="L14">
            <v>0.98496302416147319</v>
          </cell>
          <cell r="M14">
            <v>0.98885228381241064</v>
          </cell>
          <cell r="N14">
            <v>1.0033701261433097</v>
          </cell>
          <cell r="O14">
            <v>0.99962176603519415</v>
          </cell>
          <cell r="P14">
            <v>1.0390739408104384</v>
          </cell>
          <cell r="Q14">
            <v>0.98789365654528638</v>
          </cell>
          <cell r="R14">
            <v>1.0195669198853643</v>
          </cell>
          <cell r="S14">
            <v>1.0111428008554582</v>
          </cell>
          <cell r="T14">
            <v>1.0496843345721496</v>
          </cell>
          <cell r="U14">
            <v>1.0777562495815367</v>
          </cell>
          <cell r="V14">
            <v>1.0838988827670324</v>
          </cell>
          <cell r="W14">
            <v>1.0469079988040564</v>
          </cell>
          <cell r="X14">
            <v>1.0796207740210542</v>
          </cell>
          <cell r="Y14">
            <v>1.0644772213339104</v>
          </cell>
          <cell r="Z14">
            <v>1.0400154291916117</v>
          </cell>
          <cell r="AA14">
            <v>1.0370696897052007</v>
          </cell>
          <cell r="AB14">
            <v>0.99791027745826999</v>
          </cell>
        </row>
        <row r="15">
          <cell r="A15" t="str">
            <v>15300000</v>
          </cell>
          <cell r="B15" t="str">
            <v>Produtos hortícolas e frutos preparados e conservados</v>
          </cell>
          <cell r="C15">
            <v>79771984.039000005</v>
          </cell>
          <cell r="D15">
            <v>79771984.039000005</v>
          </cell>
          <cell r="E15">
            <v>1.0050218861618014</v>
          </cell>
          <cell r="F15">
            <v>0.99266418499951403</v>
          </cell>
          <cell r="G15">
            <v>1.0224348475675222</v>
          </cell>
          <cell r="H15">
            <v>1.0334945094279229</v>
          </cell>
          <cell r="I15">
            <v>0.99894602412768263</v>
          </cell>
          <cell r="J15">
            <v>0.99392106909826439</v>
          </cell>
          <cell r="K15">
            <v>1.0237989440795507</v>
          </cell>
          <cell r="L15">
            <v>0.99916958155701929</v>
          </cell>
          <cell r="M15">
            <v>0.97008422556893925</v>
          </cell>
          <cell r="N15">
            <v>0.99061721476458309</v>
          </cell>
          <cell r="O15">
            <v>0.99879706884218467</v>
          </cell>
          <cell r="P15">
            <v>0.97105044380501571</v>
          </cell>
          <cell r="Q15">
            <v>0.98530219812762299</v>
          </cell>
          <cell r="R15">
            <v>0.99801726317442441</v>
          </cell>
          <cell r="S15">
            <v>0.98149205295443587</v>
          </cell>
          <cell r="T15">
            <v>0.99224246349535905</v>
          </cell>
          <cell r="U15">
            <v>0.95005565873162157</v>
          </cell>
          <cell r="V15">
            <v>0.97805495271537735</v>
          </cell>
          <cell r="W15">
            <v>0.96170499063212378</v>
          </cell>
          <cell r="X15">
            <v>0.99995146843700189</v>
          </cell>
          <cell r="Y15">
            <v>1.0079319507423548</v>
          </cell>
          <cell r="Z15">
            <v>1.0015305693627792</v>
          </cell>
          <cell r="AA15">
            <v>1.0508254047175938</v>
          </cell>
          <cell r="AB15">
            <v>1.0551548140225893</v>
          </cell>
        </row>
        <row r="16">
          <cell r="A16" t="str">
            <v>15400000</v>
          </cell>
          <cell r="B16" t="str">
            <v>Óleos e gorduras animais e vegetais</v>
          </cell>
          <cell r="C16">
            <v>44538024.593000002</v>
          </cell>
          <cell r="D16">
            <v>44538024.593000002</v>
          </cell>
          <cell r="E16">
            <v>1.0201132666821415</v>
          </cell>
          <cell r="F16">
            <v>0.99303230217284488</v>
          </cell>
          <cell r="G16">
            <v>0.99258123835586087</v>
          </cell>
          <cell r="H16">
            <v>0.99840837158440199</v>
          </cell>
          <cell r="I16">
            <v>1.024823914036521</v>
          </cell>
          <cell r="J16">
            <v>1.0060033153026569</v>
          </cell>
          <cell r="K16">
            <v>0.96139618630279322</v>
          </cell>
          <cell r="L16">
            <v>0.95102344217253365</v>
          </cell>
          <cell r="M16">
            <v>0.98498094630498489</v>
          </cell>
          <cell r="N16">
            <v>1.0492508265821352</v>
          </cell>
          <cell r="O16">
            <v>1.0535424058434699</v>
          </cell>
          <cell r="P16">
            <v>0.9648437846596547</v>
          </cell>
          <cell r="Q16">
            <v>1.0516754689816707</v>
          </cell>
          <cell r="R16">
            <v>1.0335336437065337</v>
          </cell>
          <cell r="S16">
            <v>0.97235770157866086</v>
          </cell>
          <cell r="T16">
            <v>0.98892504086152044</v>
          </cell>
          <cell r="U16">
            <v>1.0232077541836382</v>
          </cell>
          <cell r="V16">
            <v>1.0908834921320736</v>
          </cell>
          <cell r="W16">
            <v>1.0991551995803541</v>
          </cell>
          <cell r="X16">
            <v>1.1242113961751163</v>
          </cell>
          <cell r="Y16">
            <v>1.1045599287307135</v>
          </cell>
          <cell r="Z16">
            <v>1.1527035717799321</v>
          </cell>
          <cell r="AA16">
            <v>1.1371502224825176</v>
          </cell>
          <cell r="AB16">
            <v>1.1776054476733553</v>
          </cell>
        </row>
        <row r="17">
          <cell r="A17" t="str">
            <v>15500000</v>
          </cell>
          <cell r="B17" t="str">
            <v>Lacticínios e gelados</v>
          </cell>
          <cell r="C17">
            <v>147813447.345</v>
          </cell>
          <cell r="D17">
            <v>147813447.34500003</v>
          </cell>
          <cell r="E17">
            <v>1.0038901672734715</v>
          </cell>
          <cell r="F17">
            <v>0.99295690456002927</v>
          </cell>
          <cell r="G17">
            <v>0.97885698595209747</v>
          </cell>
          <cell r="H17">
            <v>0.98558714974926132</v>
          </cell>
          <cell r="I17">
            <v>0.98282719316767764</v>
          </cell>
          <cell r="J17">
            <v>0.98719906912137179</v>
          </cell>
          <cell r="K17">
            <v>0.9940425029629002</v>
          </cell>
          <cell r="L17">
            <v>1.0060580190219111</v>
          </cell>
          <cell r="M17">
            <v>1.0084802136140563</v>
          </cell>
          <cell r="N17">
            <v>1.0151963817118415</v>
          </cell>
          <cell r="O17">
            <v>1.0226802256625982</v>
          </cell>
          <cell r="P17">
            <v>1.0222251872027839</v>
          </cell>
          <cell r="Q17">
            <v>1.0265847779837114</v>
          </cell>
          <cell r="R17">
            <v>1.0219382695656272</v>
          </cell>
          <cell r="S17">
            <v>1.0064830964332494</v>
          </cell>
          <cell r="T17">
            <v>1.004449116582526</v>
          </cell>
          <cell r="U17">
            <v>1.0165639800237558</v>
          </cell>
          <cell r="V17">
            <v>1.0195699354322465</v>
          </cell>
          <cell r="W17">
            <v>1.0300129450678566</v>
          </cell>
          <cell r="X17">
            <v>1.0859887782979805</v>
          </cell>
          <cell r="Y17">
            <v>1.1821275979308248</v>
          </cell>
          <cell r="Z17">
            <v>1.0944845611632923</v>
          </cell>
          <cell r="AA17">
            <v>1.0845004282321771</v>
          </cell>
          <cell r="AB17">
            <v>1.078726051821179</v>
          </cell>
        </row>
        <row r="18">
          <cell r="A18" t="str">
            <v>15600000</v>
          </cell>
          <cell r="B18" t="str">
            <v>Produtos da transformação de cereais e leguminosas; amidos, féculas e produtos afins</v>
          </cell>
          <cell r="C18">
            <v>9961815.0859999992</v>
          </cell>
          <cell r="D18">
            <v>9961815.0859999992</v>
          </cell>
          <cell r="E18">
            <v>1.032999866741144</v>
          </cell>
          <cell r="F18">
            <v>0.9754488255669076</v>
          </cell>
          <cell r="G18">
            <v>0.97061627444725662</v>
          </cell>
          <cell r="H18">
            <v>1.003908841846197</v>
          </cell>
          <cell r="I18">
            <v>1.0223075248695168</v>
          </cell>
          <cell r="J18">
            <v>0.99596781947535606</v>
          </cell>
          <cell r="K18">
            <v>1.0188917275679583</v>
          </cell>
          <cell r="L18">
            <v>0.97105218314078068</v>
          </cell>
          <cell r="M18">
            <v>0.97518696167365859</v>
          </cell>
          <cell r="N18">
            <v>0.99027291421477459</v>
          </cell>
          <cell r="O18">
            <v>1.027932336215287</v>
          </cell>
          <cell r="P18">
            <v>1.0154147242411622</v>
          </cell>
          <cell r="Q18">
            <v>1.0194547736728057</v>
          </cell>
          <cell r="R18">
            <v>1.0387597213334943</v>
          </cell>
          <cell r="S18">
            <v>1.0214451492558692</v>
          </cell>
          <cell r="T18">
            <v>1.1386195033048514</v>
          </cell>
          <cell r="U18">
            <v>1.0789258769367434</v>
          </cell>
          <cell r="V18">
            <v>1.0316062827976358</v>
          </cell>
          <cell r="W18">
            <v>1.0336765102291308</v>
          </cell>
          <cell r="X18">
            <v>1.0155264298092732</v>
          </cell>
          <cell r="Y18">
            <v>1.0213404922797389</v>
          </cell>
          <cell r="Z18">
            <v>1.0417823696985531</v>
          </cell>
          <cell r="AA18">
            <v>1.0348442847328689</v>
          </cell>
          <cell r="AB18">
            <v>1.4777207765604279</v>
          </cell>
        </row>
        <row r="19">
          <cell r="A19" t="str">
            <v>15700000</v>
          </cell>
          <cell r="B19" t="str">
            <v>Alimentos compostos para animais</v>
          </cell>
          <cell r="C19">
            <v>5485856.0499999998</v>
          </cell>
          <cell r="D19">
            <v>5485856.0500000007</v>
          </cell>
          <cell r="E19">
            <v>0.95313862468320532</v>
          </cell>
          <cell r="F19">
            <v>0.98969517642698901</v>
          </cell>
          <cell r="G19">
            <v>0.98950525993902327</v>
          </cell>
          <cell r="H19">
            <v>0.99956493247006162</v>
          </cell>
          <cell r="I19">
            <v>0.99208676321248135</v>
          </cell>
          <cell r="J19">
            <v>0.9528587143804057</v>
          </cell>
          <cell r="K19">
            <v>0.99817534419837728</v>
          </cell>
          <cell r="L19">
            <v>0.97269205415698978</v>
          </cell>
          <cell r="M19">
            <v>0.96989257143492535</v>
          </cell>
          <cell r="N19">
            <v>1.0479101482043571</v>
          </cell>
          <cell r="O19">
            <v>1.0394731005336408</v>
          </cell>
          <cell r="P19">
            <v>1.0950073103595432</v>
          </cell>
          <cell r="Q19">
            <v>1.1206395061405503</v>
          </cell>
          <cell r="R19">
            <v>0.99692525460711201</v>
          </cell>
          <cell r="S19">
            <v>1.1460618737887345</v>
          </cell>
          <cell r="T19">
            <v>1.1349349870201841</v>
          </cell>
          <cell r="U19">
            <v>1.1235814433533473</v>
          </cell>
          <cell r="V19">
            <v>1.1027653404923696</v>
          </cell>
          <cell r="W19">
            <v>1.2292243166608952</v>
          </cell>
          <cell r="X19">
            <v>1.1145007076675826</v>
          </cell>
          <cell r="Y19">
            <v>1.1189859037161651</v>
          </cell>
          <cell r="Z19">
            <v>1.1037497911788303</v>
          </cell>
          <cell r="AA19">
            <v>1.1660801081821788</v>
          </cell>
          <cell r="AB19">
            <v>1.1149020273489574</v>
          </cell>
        </row>
        <row r="20">
          <cell r="A20" t="str">
            <v>15800000</v>
          </cell>
          <cell r="B20" t="str">
            <v>Outros produtos alimentares</v>
          </cell>
          <cell r="C20">
            <v>137262044.68000001</v>
          </cell>
          <cell r="D20">
            <v>137262044.68000001</v>
          </cell>
          <cell r="E20">
            <v>0.98624980720171695</v>
          </cell>
          <cell r="F20">
            <v>0.9809746279105902</v>
          </cell>
          <cell r="G20">
            <v>1.0054813435229828</v>
          </cell>
          <cell r="H20">
            <v>1.0037680468257411</v>
          </cell>
          <cell r="I20">
            <v>1.0026623937089254</v>
          </cell>
          <cell r="J20">
            <v>0.99957045275897982</v>
          </cell>
          <cell r="K20">
            <v>1.0016619893812662</v>
          </cell>
          <cell r="L20">
            <v>0.99012111372606626</v>
          </cell>
          <cell r="M20">
            <v>1.0030408519075429</v>
          </cell>
          <cell r="N20">
            <v>1.0031275045015264</v>
          </cell>
          <cell r="O20">
            <v>1.0162949195169986</v>
          </cell>
          <cell r="P20">
            <v>1.0070469490376628</v>
          </cell>
          <cell r="Q20">
            <v>1.0186973176369014</v>
          </cell>
          <cell r="R20">
            <v>1.027247722249202</v>
          </cell>
          <cell r="S20">
            <v>1.0008128383820447</v>
          </cell>
          <cell r="T20">
            <v>1.0045563558520989</v>
          </cell>
          <cell r="U20">
            <v>1.0291335206997116</v>
          </cell>
          <cell r="V20">
            <v>1.00874198523013</v>
          </cell>
          <cell r="W20">
            <v>0.99475127947892972</v>
          </cell>
          <cell r="X20">
            <v>1.0411164611219557</v>
          </cell>
          <cell r="Y20">
            <v>0.99394911802356356</v>
          </cell>
          <cell r="Z20">
            <v>1.0416694731835825</v>
          </cell>
          <cell r="AA20">
            <v>1.013020676295658</v>
          </cell>
          <cell r="AB20">
            <v>1.0224523001281547</v>
          </cell>
        </row>
        <row r="21">
          <cell r="A21" t="str">
            <v>15900000</v>
          </cell>
          <cell r="B21" t="str">
            <v>Bebidas</v>
          </cell>
          <cell r="C21">
            <v>297836991.44</v>
          </cell>
          <cell r="D21">
            <v>297836991.44</v>
          </cell>
          <cell r="E21">
            <v>0.98242010245030398</v>
          </cell>
          <cell r="F21">
            <v>0.98698468937157735</v>
          </cell>
          <cell r="G21">
            <v>1.0097272395487762</v>
          </cell>
          <cell r="H21">
            <v>0.9873162281636978</v>
          </cell>
          <cell r="I21">
            <v>1.0127903658289219</v>
          </cell>
          <cell r="J21">
            <v>0.99054548985048629</v>
          </cell>
          <cell r="K21">
            <v>0.9887403028875914</v>
          </cell>
          <cell r="L21">
            <v>0.9781593389633163</v>
          </cell>
          <cell r="M21">
            <v>1.0121433961206971</v>
          </cell>
          <cell r="N21">
            <v>1.0080998122986642</v>
          </cell>
          <cell r="O21">
            <v>1.0423202793845641</v>
          </cell>
          <cell r="P21">
            <v>1.0007527551314028</v>
          </cell>
          <cell r="Q21">
            <v>0.98702735587039636</v>
          </cell>
          <cell r="R21">
            <v>1.0007932422910997</v>
          </cell>
          <cell r="S21">
            <v>1.0152683730942613</v>
          </cell>
          <cell r="T21">
            <v>1.0191907519116454</v>
          </cell>
          <cell r="U21">
            <v>1.0383198889145204</v>
          </cell>
          <cell r="V21">
            <v>1.0195080681025672</v>
          </cell>
          <cell r="W21">
            <v>1.0325050792098887</v>
          </cell>
          <cell r="X21">
            <v>1.0032889867274419</v>
          </cell>
          <cell r="Y21">
            <v>1.054682405514519</v>
          </cell>
          <cell r="Z21">
            <v>1.032115880974978</v>
          </cell>
          <cell r="AA21">
            <v>1.0484595618874484</v>
          </cell>
          <cell r="AB21">
            <v>1.021989885771835</v>
          </cell>
        </row>
        <row r="22">
          <cell r="A22" t="str">
            <v>16000000</v>
          </cell>
          <cell r="B22" t="str">
            <v>Produtos da indústria do tabaco</v>
          </cell>
          <cell r="C22">
            <v>44898195.762999997</v>
          </cell>
          <cell r="D22">
            <v>44898195.762999997</v>
          </cell>
          <cell r="E22">
            <v>0.9848851868591445</v>
          </cell>
          <cell r="F22">
            <v>1.0371074033656442</v>
          </cell>
          <cell r="G22">
            <v>1.0313437218601358</v>
          </cell>
          <cell r="H22">
            <v>1.0388209648481017</v>
          </cell>
          <cell r="I22">
            <v>1.0205861710024438</v>
          </cell>
          <cell r="J22">
            <v>1.0072464805023145</v>
          </cell>
          <cell r="K22">
            <v>0.97565863186224444</v>
          </cell>
          <cell r="L22">
            <v>1.0242970194218692</v>
          </cell>
          <cell r="M22">
            <v>1.0902281531152174</v>
          </cell>
          <cell r="N22">
            <v>0.75912256853185667</v>
          </cell>
          <cell r="O22">
            <v>1.0109514275885711</v>
          </cell>
          <cell r="P22">
            <v>1.0197522710424571</v>
          </cell>
          <cell r="Q22">
            <v>0.99645143073744713</v>
          </cell>
          <cell r="R22">
            <v>1.0016873520803891</v>
          </cell>
          <cell r="S22">
            <v>1.0585392433919858</v>
          </cell>
          <cell r="T22">
            <v>1.0183819234932923</v>
          </cell>
          <cell r="U22">
            <v>1.0446079645634954</v>
          </cell>
          <cell r="V22">
            <v>1.0779580369371891</v>
          </cell>
          <cell r="W22">
            <v>1.5567060938186379</v>
          </cell>
          <cell r="X22">
            <v>1.5804690263360581</v>
          </cell>
          <cell r="Y22">
            <v>1.6656921157802613</v>
          </cell>
          <cell r="Z22">
            <v>1.5645201899550476</v>
          </cell>
          <cell r="AA22">
            <v>1.5402910547659905</v>
          </cell>
          <cell r="AB22">
            <v>1.5557867244383303</v>
          </cell>
        </row>
        <row r="23">
          <cell r="A23" t="str">
            <v>170E0000</v>
          </cell>
          <cell r="B23" t="str">
            <v>Enc. Postais</v>
          </cell>
        </row>
        <row r="24">
          <cell r="A24" t="str">
            <v>17100000</v>
          </cell>
          <cell r="B24" t="str">
            <v>Fios e fibras têxteis</v>
          </cell>
          <cell r="C24">
            <v>98438852.362000003</v>
          </cell>
          <cell r="D24">
            <v>98438852.362000018</v>
          </cell>
          <cell r="E24">
            <v>0.9375593442244855</v>
          </cell>
          <cell r="F24">
            <v>0.94352822144809823</v>
          </cell>
          <cell r="G24">
            <v>1.0028263412532203</v>
          </cell>
          <cell r="H24">
            <v>0.9900599783126377</v>
          </cell>
          <cell r="I24">
            <v>1.0038791076558558</v>
          </cell>
          <cell r="J24">
            <v>0.98709016911578518</v>
          </cell>
          <cell r="K24">
            <v>1.0275346421429892</v>
          </cell>
          <cell r="L24">
            <v>1.0161348511213235</v>
          </cell>
          <cell r="M24">
            <v>1.0163428778677954</v>
          </cell>
          <cell r="N24">
            <v>1.031426510787822</v>
          </cell>
          <cell r="O24">
            <v>1.022492764983979</v>
          </cell>
          <cell r="P24">
            <v>1.0211251910860075</v>
          </cell>
          <cell r="Q24">
            <v>1.0066003713246536</v>
          </cell>
          <cell r="R24">
            <v>1.0185680995724751</v>
          </cell>
          <cell r="S24">
            <v>1.0077324733554998</v>
          </cell>
          <cell r="T24">
            <v>1.0395519959556077</v>
          </cell>
          <cell r="U24">
            <v>1.0595340500091122</v>
          </cell>
          <cell r="V24">
            <v>1.0554497854312546</v>
          </cell>
          <cell r="W24">
            <v>1.0238403182511229</v>
          </cell>
          <cell r="X24">
            <v>1.0990710764174236</v>
          </cell>
          <cell r="Y24">
            <v>1.1545313492164462</v>
          </cell>
          <cell r="Z24">
            <v>1.0394270079198529</v>
          </cell>
          <cell r="AA24">
            <v>0.98309645850159633</v>
          </cell>
          <cell r="AB24">
            <v>1.0282677091338628</v>
          </cell>
        </row>
        <row r="25">
          <cell r="A25" t="str">
            <v>17200000</v>
          </cell>
          <cell r="B25" t="str">
            <v>Tecidos têxteis</v>
          </cell>
          <cell r="C25">
            <v>259691651.92899999</v>
          </cell>
          <cell r="D25">
            <v>259691651.92899996</v>
          </cell>
          <cell r="E25">
            <v>0.99336825345762858</v>
          </cell>
          <cell r="F25">
            <v>1.0162945719481253</v>
          </cell>
          <cell r="G25">
            <v>1.0407044466910746</v>
          </cell>
          <cell r="H25">
            <v>1.0163643492144936</v>
          </cell>
          <cell r="I25">
            <v>0.96632466279459261</v>
          </cell>
          <cell r="J25">
            <v>0.99221624955303189</v>
          </cell>
          <cell r="K25">
            <v>0.98181251804535796</v>
          </cell>
          <cell r="L25">
            <v>0.99613062015350273</v>
          </cell>
          <cell r="M25">
            <v>0.97340768998944383</v>
          </cell>
          <cell r="N25">
            <v>0.99672906149785123</v>
          </cell>
          <cell r="O25">
            <v>1.0032612309046574</v>
          </cell>
          <cell r="P25">
            <v>1.023386345750241</v>
          </cell>
          <cell r="Q25">
            <v>1.0277390430989037</v>
          </cell>
          <cell r="R25">
            <v>0.98676586785423737</v>
          </cell>
          <cell r="S25">
            <v>1.0221726817948866</v>
          </cell>
          <cell r="T25">
            <v>1.0184961889416475</v>
          </cell>
          <cell r="U25">
            <v>1.0035607062574659</v>
          </cell>
          <cell r="V25">
            <v>0.99909236566207082</v>
          </cell>
          <cell r="W25">
            <v>0.99746383707188702</v>
          </cell>
          <cell r="X25">
            <v>1.029123954295643</v>
          </cell>
          <cell r="Y25">
            <v>1.0066460860993911</v>
          </cell>
          <cell r="Z25">
            <v>1.0014386872213028</v>
          </cell>
          <cell r="AA25">
            <v>0.98965534126396548</v>
          </cell>
          <cell r="AB25">
            <v>1.0311797450354254</v>
          </cell>
        </row>
        <row r="26">
          <cell r="A26" t="str">
            <v>17400000</v>
          </cell>
          <cell r="B26" t="str">
            <v>Artigos têxteis confeccionados, excepto vestuário</v>
          </cell>
          <cell r="C26">
            <v>334498609.20700002</v>
          </cell>
          <cell r="D26">
            <v>334498609.20700008</v>
          </cell>
          <cell r="E26">
            <v>1.0025045258530905</v>
          </cell>
          <cell r="F26">
            <v>1.0102612300372702</v>
          </cell>
          <cell r="G26">
            <v>1.0242328609967297</v>
          </cell>
          <cell r="H26">
            <v>0.98978486413724187</v>
          </cell>
          <cell r="I26">
            <v>0.98589467541883957</v>
          </cell>
          <cell r="J26">
            <v>0.99469602842239457</v>
          </cell>
          <cell r="K26">
            <v>0.97816718667097835</v>
          </cell>
          <cell r="L26">
            <v>1.0152692827896219</v>
          </cell>
          <cell r="M26">
            <v>0.98817347818936552</v>
          </cell>
          <cell r="N26">
            <v>0.99467610315107569</v>
          </cell>
          <cell r="O26">
            <v>1.002686840048552</v>
          </cell>
          <cell r="P26">
            <v>1.0136529242848396</v>
          </cell>
          <cell r="Q26">
            <v>1.0169613969683253</v>
          </cell>
          <cell r="R26">
            <v>1.0490096993990485</v>
          </cell>
          <cell r="S26">
            <v>1.0405692186525333</v>
          </cell>
          <cell r="T26">
            <v>1.0062425035327922</v>
          </cell>
          <cell r="U26">
            <v>0.98928977754663328</v>
          </cell>
          <cell r="V26">
            <v>1.0034354813965978</v>
          </cell>
          <cell r="W26">
            <v>0.98156897766460049</v>
          </cell>
          <cell r="X26">
            <v>1.0210360097802109</v>
          </cell>
          <cell r="Y26">
            <v>0.97548283317742901</v>
          </cell>
          <cell r="Z26">
            <v>1.0092534549552661</v>
          </cell>
          <cell r="AA26">
            <v>1.0090475467287012</v>
          </cell>
          <cell r="AB26">
            <v>1.0063003493051994</v>
          </cell>
        </row>
        <row r="27">
          <cell r="A27" t="str">
            <v>17500000</v>
          </cell>
          <cell r="B27" t="str">
            <v>Outros artigos têxteis</v>
          </cell>
          <cell r="C27">
            <v>168348041.09799999</v>
          </cell>
          <cell r="D27">
            <v>168348041.09799999</v>
          </cell>
          <cell r="E27">
            <v>1.0436027687268097</v>
          </cell>
          <cell r="F27">
            <v>0.97619165925636531</v>
          </cell>
          <cell r="G27">
            <v>0.99261114885846091</v>
          </cell>
          <cell r="H27">
            <v>0.96048523780355144</v>
          </cell>
          <cell r="I27">
            <v>0.95072908029848979</v>
          </cell>
          <cell r="J27">
            <v>0.98885532782264896</v>
          </cell>
          <cell r="K27">
            <v>1.0098850523468721</v>
          </cell>
          <cell r="L27">
            <v>1.0239945093675751</v>
          </cell>
          <cell r="M27">
            <v>1.0041136320083961</v>
          </cell>
          <cell r="N27">
            <v>1.047539845897242</v>
          </cell>
          <cell r="O27">
            <v>1.0008811579991321</v>
          </cell>
          <cell r="P27">
            <v>1.0011105796144568</v>
          </cell>
          <cell r="Q27">
            <v>1.0071618740411354</v>
          </cell>
          <cell r="R27">
            <v>0.98694237983882838</v>
          </cell>
          <cell r="S27">
            <v>1.0327622064303668</v>
          </cell>
          <cell r="T27">
            <v>1.051982474854892</v>
          </cell>
          <cell r="U27">
            <v>1.0315382184809518</v>
          </cell>
          <cell r="V27">
            <v>1.026086687009323</v>
          </cell>
          <cell r="W27">
            <v>1.0319273657657797</v>
          </cell>
          <cell r="X27">
            <v>1.0447561365439419</v>
          </cell>
          <cell r="Y27">
            <v>1.1440487008843854</v>
          </cell>
          <cell r="Z27">
            <v>1.290650322975853</v>
          </cell>
          <cell r="AA27">
            <v>1.1293562455500186</v>
          </cell>
          <cell r="AB27">
            <v>1.3702361001972601</v>
          </cell>
        </row>
        <row r="28">
          <cell r="A28" t="str">
            <v>17600000</v>
          </cell>
          <cell r="B28" t="str">
            <v>Tecidos de malha</v>
          </cell>
          <cell r="C28">
            <v>16098207.790999999</v>
          </cell>
          <cell r="D28">
            <v>16098207.790999999</v>
          </cell>
          <cell r="E28">
            <v>0.96088799382784207</v>
          </cell>
          <cell r="F28">
            <v>0.98800606241026645</v>
          </cell>
          <cell r="G28">
            <v>0.99185267215828277</v>
          </cell>
          <cell r="H28">
            <v>0.99173201483225293</v>
          </cell>
          <cell r="I28">
            <v>0.9949483845271061</v>
          </cell>
          <cell r="J28">
            <v>0.9953818841427019</v>
          </cell>
          <cell r="K28">
            <v>1.003954448593761</v>
          </cell>
          <cell r="L28">
            <v>0.95256574840400554</v>
          </cell>
          <cell r="M28">
            <v>0.95949602397415967</v>
          </cell>
          <cell r="N28">
            <v>1.0305007233884453</v>
          </cell>
          <cell r="O28">
            <v>1.048810582484488</v>
          </cell>
          <cell r="P28">
            <v>1.0818634612566886</v>
          </cell>
          <cell r="Q28">
            <v>1.1400314790153716</v>
          </cell>
          <cell r="R28">
            <v>1.0398959039772533</v>
          </cell>
          <cell r="S28">
            <v>0.97092089271106641</v>
          </cell>
          <cell r="T28">
            <v>1.0375546590517764</v>
          </cell>
          <cell r="U28">
            <v>1.0156851968309257</v>
          </cell>
          <cell r="V28">
            <v>0.95529105218543076</v>
          </cell>
          <cell r="W28">
            <v>1.0512144004698163</v>
          </cell>
          <cell r="X28">
            <v>0.96615464276327023</v>
          </cell>
          <cell r="Y28">
            <v>0.93824707759291637</v>
          </cell>
          <cell r="Z28">
            <v>1.0162662189289544</v>
          </cell>
          <cell r="AA28">
            <v>0.92112517914013969</v>
          </cell>
          <cell r="AB28">
            <v>0.98649975233973386</v>
          </cell>
        </row>
        <row r="29">
          <cell r="A29" t="str">
            <v>17700000</v>
          </cell>
          <cell r="B29" t="str">
            <v>Artigos de malha</v>
          </cell>
          <cell r="C29">
            <v>466197433.83999997</v>
          </cell>
          <cell r="D29">
            <v>466197433.84000015</v>
          </cell>
          <cell r="E29">
            <v>1.0016628150030378</v>
          </cell>
          <cell r="F29">
            <v>1.0007709588796656</v>
          </cell>
          <cell r="G29">
            <v>0.99707421165789845</v>
          </cell>
          <cell r="H29">
            <v>0.98025713211209786</v>
          </cell>
          <cell r="I29">
            <v>0.96484793989914364</v>
          </cell>
          <cell r="J29">
            <v>0.99796168839371069</v>
          </cell>
          <cell r="K29">
            <v>1.0384179736405723</v>
          </cell>
          <cell r="L29">
            <v>1.0171595635769637</v>
          </cell>
          <cell r="M29">
            <v>1.0093247711533164</v>
          </cell>
          <cell r="N29">
            <v>0.99905629996824108</v>
          </cell>
          <cell r="O29">
            <v>0.98650181320413277</v>
          </cell>
          <cell r="P29">
            <v>1.0069648325112195</v>
          </cell>
          <cell r="Q29">
            <v>1.0243525710328649</v>
          </cell>
          <cell r="R29">
            <v>1.0006752660147071</v>
          </cell>
          <cell r="S29">
            <v>1.0076505850307584</v>
          </cell>
          <cell r="T29">
            <v>0.99354362654519002</v>
          </cell>
          <cell r="U29">
            <v>1.0227918046077313</v>
          </cell>
          <cell r="V29">
            <v>1.0306215870659392</v>
          </cell>
          <cell r="W29">
            <v>1.0454431095187751</v>
          </cell>
          <cell r="X29">
            <v>1.0591770948000072</v>
          </cell>
          <cell r="Y29">
            <v>1.0185770594940975</v>
          </cell>
          <cell r="Z29">
            <v>1.0147038185241883</v>
          </cell>
          <cell r="AA29">
            <v>1.0262269045628241</v>
          </cell>
          <cell r="AB29">
            <v>1.0486239756132283</v>
          </cell>
        </row>
        <row r="30">
          <cell r="A30" t="str">
            <v>18000000</v>
          </cell>
          <cell r="B30" t="str">
            <v>Artigos de vestuário e de peles com pêlo</v>
          </cell>
          <cell r="C30">
            <v>1570038987.1110001</v>
          </cell>
          <cell r="D30">
            <v>1570038987.1110005</v>
          </cell>
          <cell r="E30">
            <v>0.99355568990973442</v>
          </cell>
          <cell r="F30">
            <v>1.0001197675829201</v>
          </cell>
          <cell r="G30">
            <v>0.98628001190640702</v>
          </cell>
          <cell r="H30">
            <v>0.9676698416379651</v>
          </cell>
          <cell r="I30">
            <v>0.96957621838145458</v>
          </cell>
          <cell r="J30">
            <v>0.9940329468837612</v>
          </cell>
          <cell r="K30">
            <v>1.0176432765803496</v>
          </cell>
          <cell r="L30">
            <v>1.0373732327129288</v>
          </cell>
          <cell r="M30">
            <v>1.0211648786327401</v>
          </cell>
          <cell r="N30">
            <v>1.0111976269020371</v>
          </cell>
          <cell r="O30">
            <v>0.99739379446221654</v>
          </cell>
          <cell r="P30">
            <v>1.0039927144074854</v>
          </cell>
          <cell r="Q30">
            <v>1.0123575565722558</v>
          </cell>
          <cell r="R30">
            <v>1.0063758760298658</v>
          </cell>
          <cell r="S30">
            <v>1.0025740817858557</v>
          </cell>
          <cell r="T30">
            <v>0.99506441356333764</v>
          </cell>
          <cell r="U30">
            <v>1.0013179359932756</v>
          </cell>
          <cell r="V30">
            <v>1.0302329691958447</v>
          </cell>
          <cell r="W30">
            <v>1.0494835685507524</v>
          </cell>
          <cell r="X30">
            <v>1.0788002884869916</v>
          </cell>
          <cell r="Y30">
            <v>1.0545875952586397</v>
          </cell>
          <cell r="Z30">
            <v>1.0286024618811118</v>
          </cell>
          <cell r="AA30">
            <v>1.0288638281649114</v>
          </cell>
          <cell r="AB30">
            <v>1.0522723110321013</v>
          </cell>
        </row>
        <row r="31">
          <cell r="A31" t="str">
            <v>190E0000</v>
          </cell>
          <cell r="B31" t="str">
            <v>Enc. Postais</v>
          </cell>
        </row>
        <row r="32">
          <cell r="A32" t="str">
            <v>19100000</v>
          </cell>
          <cell r="B32" t="str">
            <v>Couros e peles sem pêlo</v>
          </cell>
          <cell r="C32">
            <v>30831515.107000001</v>
          </cell>
          <cell r="D32">
            <v>30831515.106999993</v>
          </cell>
          <cell r="E32">
            <v>0.99493584463311335</v>
          </cell>
          <cell r="F32">
            <v>1.0654580715056796</v>
          </cell>
          <cell r="G32">
            <v>0.92543372065267571</v>
          </cell>
          <cell r="H32">
            <v>0.90724376401402895</v>
          </cell>
          <cell r="I32">
            <v>0.88388239443858962</v>
          </cell>
          <cell r="J32">
            <v>0.96118353376266419</v>
          </cell>
          <cell r="K32">
            <v>1.0110129126821608</v>
          </cell>
          <cell r="L32">
            <v>1.4145617285348235</v>
          </cell>
          <cell r="M32">
            <v>0.91550224973765104</v>
          </cell>
          <cell r="N32">
            <v>0.84344561157316111</v>
          </cell>
          <cell r="O32">
            <v>0.9261161977230703</v>
          </cell>
          <cell r="P32">
            <v>1.151223970742381</v>
          </cell>
          <cell r="Q32">
            <v>1.2144955577065797</v>
          </cell>
          <cell r="R32">
            <v>1.1973558803785167</v>
          </cell>
          <cell r="S32">
            <v>1.1218323048305616</v>
          </cell>
          <cell r="T32">
            <v>1.221154032834521</v>
          </cell>
          <cell r="U32">
            <v>1.1089390192528077</v>
          </cell>
          <cell r="V32">
            <v>1.3133882063648454</v>
          </cell>
          <cell r="W32">
            <v>1.0735897651241428</v>
          </cell>
          <cell r="X32">
            <v>1.2409919261310924</v>
          </cell>
          <cell r="Y32">
            <v>1.1404795407009272</v>
          </cell>
          <cell r="Z32">
            <v>1.0534224358052164</v>
          </cell>
          <cell r="AA32">
            <v>0.96977356953453653</v>
          </cell>
          <cell r="AB32">
            <v>1.1170642004127929</v>
          </cell>
        </row>
        <row r="33">
          <cell r="A33" t="str">
            <v>19200000</v>
          </cell>
          <cell r="B33" t="str">
            <v>Artigos de viagem e de uso pessoal, de marroquinaria, de correeiro, de seleiro e de outrosartigos de couro</v>
          </cell>
          <cell r="C33">
            <v>9324232.6659999993</v>
          </cell>
          <cell r="D33">
            <v>9324232.6659999993</v>
          </cell>
          <cell r="E33">
            <v>0.50291981915084871</v>
          </cell>
          <cell r="F33">
            <v>0.67773524234812565</v>
          </cell>
          <cell r="G33">
            <v>0.53576390351053138</v>
          </cell>
          <cell r="H33">
            <v>0.55827439426197578</v>
          </cell>
          <cell r="I33">
            <v>0.55658125223693578</v>
          </cell>
          <cell r="J33">
            <v>1.3682799067910201</v>
          </cell>
          <cell r="K33">
            <v>1.1750940887199348</v>
          </cell>
          <cell r="L33">
            <v>1.1687105225761567</v>
          </cell>
          <cell r="M33">
            <v>1.5564168404546497</v>
          </cell>
          <cell r="N33">
            <v>1.3954427625477666</v>
          </cell>
          <cell r="O33">
            <v>1.3874300915609581</v>
          </cell>
          <cell r="P33">
            <v>1.117351175841097</v>
          </cell>
          <cell r="Q33">
            <v>1.7465517480062251</v>
          </cell>
          <cell r="R33">
            <v>1.4238963664577482</v>
          </cell>
          <cell r="S33">
            <v>1.640349146268179</v>
          </cell>
          <cell r="T33">
            <v>1.2107621515350691</v>
          </cell>
          <cell r="U33">
            <v>1.3700530260501822</v>
          </cell>
          <cell r="V33">
            <v>1.4107979598647111</v>
          </cell>
          <cell r="W33">
            <v>1.1477079020895224</v>
          </cell>
          <cell r="X33">
            <v>1.0974377520655845</v>
          </cell>
          <cell r="Y33">
            <v>1.163674259822542</v>
          </cell>
          <cell r="Z33">
            <v>1.2685698098041669</v>
          </cell>
          <cell r="AA33">
            <v>1.2973608508169585</v>
          </cell>
          <cell r="AB33">
            <v>2.0388331555892707</v>
          </cell>
        </row>
        <row r="34">
          <cell r="A34" t="str">
            <v>19300000</v>
          </cell>
          <cell r="B34" t="str">
            <v>Calçado e suas partes</v>
          </cell>
          <cell r="C34">
            <v>1003435482.416</v>
          </cell>
          <cell r="D34">
            <v>1003435482.4160001</v>
          </cell>
          <cell r="E34">
            <v>0.94549503998664297</v>
          </cell>
          <cell r="F34">
            <v>0.95123973542655338</v>
          </cell>
          <cell r="G34">
            <v>0.95540882471143562</v>
          </cell>
          <cell r="H34">
            <v>0.96758909484099065</v>
          </cell>
          <cell r="I34">
            <v>0.98919826006662193</v>
          </cell>
          <cell r="J34">
            <v>1.0150485519813099</v>
          </cell>
          <cell r="K34">
            <v>1.0336124228673063</v>
          </cell>
          <cell r="L34">
            <v>1.0346069811234788</v>
          </cell>
          <cell r="M34">
            <v>1.024906180579634</v>
          </cell>
          <cell r="N34">
            <v>1.0358487943206653</v>
          </cell>
          <cell r="O34">
            <v>1.025709686559058</v>
          </cell>
          <cell r="P34">
            <v>1.0213364275363033</v>
          </cell>
          <cell r="Q34">
            <v>1.0172659724517925</v>
          </cell>
          <cell r="R34">
            <v>1.0157212949058374</v>
          </cell>
          <cell r="S34">
            <v>1.027725230066131</v>
          </cell>
          <cell r="T34">
            <v>1.0366064848132095</v>
          </cell>
          <cell r="U34">
            <v>1.0495174395160403</v>
          </cell>
          <cell r="V34">
            <v>1.0773928456092023</v>
          </cell>
          <cell r="W34">
            <v>1.1000787747999863</v>
          </cell>
          <cell r="X34">
            <v>1.1086276485414632</v>
          </cell>
          <cell r="Y34">
            <v>1.0810133419584829</v>
          </cell>
          <cell r="Z34">
            <v>1.0895242562965204</v>
          </cell>
          <cell r="AA34">
            <v>1.0652072185859491</v>
          </cell>
          <cell r="AB34">
            <v>1.0407050806696863</v>
          </cell>
        </row>
        <row r="35">
          <cell r="A35" t="str">
            <v>20000000</v>
          </cell>
          <cell r="B35" t="str">
            <v>Madeira e suas obras (excepto mobiliário), obras de cestaria e de espartaria</v>
          </cell>
          <cell r="C35">
            <v>731772922.33599997</v>
          </cell>
          <cell r="D35">
            <v>731772922.33600008</v>
          </cell>
          <cell r="E35">
            <v>0.96352602762228978</v>
          </cell>
          <cell r="F35">
            <v>0.97626240889593607</v>
          </cell>
          <cell r="G35">
            <v>1.0139677238771234</v>
          </cell>
          <cell r="H35">
            <v>1.0095913584562914</v>
          </cell>
          <cell r="I35">
            <v>1.0259348292238275</v>
          </cell>
          <cell r="J35">
            <v>1.0106882408797657</v>
          </cell>
          <cell r="K35">
            <v>0.99952203935568174</v>
          </cell>
          <cell r="L35">
            <v>0.97987203860364136</v>
          </cell>
          <cell r="M35">
            <v>1.0003316869962222</v>
          </cell>
          <cell r="N35">
            <v>1.0014480715160383</v>
          </cell>
          <cell r="O35">
            <v>1.0022819935894185</v>
          </cell>
          <cell r="P35">
            <v>1.0165735809837642</v>
          </cell>
          <cell r="Q35">
            <v>0.99898664366028089</v>
          </cell>
          <cell r="R35">
            <v>1.0231024127710382</v>
          </cell>
          <cell r="S35">
            <v>1.0320211186770121</v>
          </cell>
          <cell r="T35">
            <v>1.0384000756416454</v>
          </cell>
          <cell r="U35">
            <v>1.04446071683161</v>
          </cell>
          <cell r="V35">
            <v>1.0421004364174586</v>
          </cell>
          <cell r="W35">
            <v>1.0262090333344551</v>
          </cell>
          <cell r="X35">
            <v>0.98985896298443166</v>
          </cell>
          <cell r="Y35">
            <v>0.99617499318595226</v>
          </cell>
          <cell r="Z35">
            <v>0.99403756340494187</v>
          </cell>
          <cell r="AA35">
            <v>1.0332749590444223</v>
          </cell>
          <cell r="AB35">
            <v>1.0313412390789221</v>
          </cell>
        </row>
        <row r="36">
          <cell r="A36" t="str">
            <v>21100000</v>
          </cell>
          <cell r="B36" t="str">
            <v>Pasta,papel e cartão</v>
          </cell>
          <cell r="C36">
            <v>902951524.574</v>
          </cell>
          <cell r="D36">
            <v>902951524.57400012</v>
          </cell>
          <cell r="E36">
            <v>0.87922273814685215</v>
          </cell>
          <cell r="F36">
            <v>0.89856207329607374</v>
          </cell>
          <cell r="G36">
            <v>0.91206839139146145</v>
          </cell>
          <cell r="H36">
            <v>0.97591282630054554</v>
          </cell>
          <cell r="I36">
            <v>0.96594369847866057</v>
          </cell>
          <cell r="J36">
            <v>0.97334668815566783</v>
          </cell>
          <cell r="K36">
            <v>1.0207099038250949</v>
          </cell>
          <cell r="L36">
            <v>1.0326254268155339</v>
          </cell>
          <cell r="M36">
            <v>1.0815975194649743</v>
          </cell>
          <cell r="N36">
            <v>1.0859858264852089</v>
          </cell>
          <cell r="O36">
            <v>1.111292056977095</v>
          </cell>
          <cell r="P36">
            <v>1.0627328506628317</v>
          </cell>
          <cell r="Q36">
            <v>1.069900697340489</v>
          </cell>
          <cell r="R36">
            <v>1.0331413354730288</v>
          </cell>
          <cell r="S36">
            <v>0.9808423968665857</v>
          </cell>
          <cell r="T36">
            <v>0.93842020982370367</v>
          </cell>
          <cell r="U36">
            <v>0.89233506748963487</v>
          </cell>
          <cell r="V36">
            <v>0.85080362382656749</v>
          </cell>
          <cell r="W36">
            <v>0.83521857538117206</v>
          </cell>
          <cell r="X36">
            <v>0.79061359473485415</v>
          </cell>
          <cell r="Y36">
            <v>0.79172617455671301</v>
          </cell>
          <cell r="Z36">
            <v>0.8100559504064232</v>
          </cell>
          <cell r="AA36">
            <v>0.82756186615607685</v>
          </cell>
          <cell r="AB36">
            <v>0.82051650864025727</v>
          </cell>
        </row>
        <row r="37">
          <cell r="A37" t="str">
            <v>21200000</v>
          </cell>
          <cell r="B37" t="str">
            <v>Artigos de papel e cartão</v>
          </cell>
          <cell r="C37">
            <v>110845576.293</v>
          </cell>
          <cell r="D37">
            <v>110845576.29300001</v>
          </cell>
          <cell r="E37">
            <v>0.94381079206810414</v>
          </cell>
          <cell r="F37">
            <v>0.87491731579403231</v>
          </cell>
          <cell r="G37">
            <v>0.94576065598729941</v>
          </cell>
          <cell r="H37">
            <v>0.97355303337459054</v>
          </cell>
          <cell r="I37">
            <v>0.95887633059684785</v>
          </cell>
          <cell r="J37">
            <v>0.98370148052452977</v>
          </cell>
          <cell r="K37">
            <v>0.99186999056977243</v>
          </cell>
          <cell r="L37">
            <v>1.0575175176823499</v>
          </cell>
          <cell r="M37">
            <v>1.0574549272964424</v>
          </cell>
          <cell r="N37">
            <v>1.0568767283817753</v>
          </cell>
          <cell r="O37">
            <v>1.0794340996300502</v>
          </cell>
          <cell r="P37">
            <v>1.076227128094206</v>
          </cell>
          <cell r="Q37">
            <v>1.0646859150639625</v>
          </cell>
          <cell r="R37">
            <v>1.0784339950052466</v>
          </cell>
          <cell r="S37">
            <v>1.0966358491238513</v>
          </cell>
          <cell r="T37">
            <v>1.0888535620229112</v>
          </cell>
          <cell r="U37">
            <v>1.0845370887821537</v>
          </cell>
          <cell r="V37">
            <v>1.0588483088854546</v>
          </cell>
          <cell r="W37">
            <v>1.0231781686080315</v>
          </cell>
          <cell r="X37">
            <v>1.0789432937068628</v>
          </cell>
          <cell r="Y37">
            <v>1.0529875095363195</v>
          </cell>
          <cell r="Z37">
            <v>1.0786096266522587</v>
          </cell>
          <cell r="AA37">
            <v>1.0455776707901334</v>
          </cell>
          <cell r="AB37">
            <v>1.0889278377102019</v>
          </cell>
        </row>
        <row r="38">
          <cell r="A38" t="str">
            <v>22000000</v>
          </cell>
          <cell r="B38" t="str">
            <v>Material impresso, suportes gravados e trabalhos de impressão</v>
          </cell>
          <cell r="C38">
            <v>22628125.546</v>
          </cell>
          <cell r="D38">
            <v>22628125.546</v>
          </cell>
          <cell r="E38">
            <v>1.1184418259710391</v>
          </cell>
          <cell r="F38">
            <v>0.92121129926082823</v>
          </cell>
          <cell r="G38">
            <v>0.82844297231316999</v>
          </cell>
          <cell r="H38">
            <v>1.0275364040430726</v>
          </cell>
          <cell r="I38">
            <v>1.0124957966360488</v>
          </cell>
          <cell r="J38">
            <v>1.09301975062964</v>
          </cell>
          <cell r="K38">
            <v>0.89555466478183887</v>
          </cell>
          <cell r="L38">
            <v>1.056487056270939</v>
          </cell>
          <cell r="M38">
            <v>0.97507885692178997</v>
          </cell>
          <cell r="N38">
            <v>1.0295108735697207</v>
          </cell>
          <cell r="O38">
            <v>0.8681653893004545</v>
          </cell>
          <cell r="P38">
            <v>1.1740551103014576</v>
          </cell>
          <cell r="Q38">
            <v>1.1867687647278062</v>
          </cell>
          <cell r="R38">
            <v>1.3232049684982425</v>
          </cell>
          <cell r="S38">
            <v>1.2741811138539114</v>
          </cell>
          <cell r="T38">
            <v>1.363553125202714</v>
          </cell>
          <cell r="U38">
            <v>1.3562350435598109</v>
          </cell>
          <cell r="V38">
            <v>1.3781956270356845</v>
          </cell>
          <cell r="W38">
            <v>1.307139803098053</v>
          </cell>
          <cell r="X38">
            <v>1.3389676979034124</v>
          </cell>
          <cell r="Y38">
            <v>1.2168508719769029</v>
          </cell>
          <cell r="Z38">
            <v>1.4264100255828507</v>
          </cell>
          <cell r="AA38">
            <v>1.5850531837353268</v>
          </cell>
          <cell r="AB38">
            <v>1.5180977548338379</v>
          </cell>
        </row>
        <row r="39">
          <cell r="A39" t="str">
            <v>23100000</v>
          </cell>
          <cell r="B39" t="str">
            <v>Produtos de coqueria</v>
          </cell>
          <cell r="C39">
            <v>8232347.9759999998</v>
          </cell>
          <cell r="D39">
            <v>8232347.9759999998</v>
          </cell>
          <cell r="E39">
            <v>0.94548061102009939</v>
          </cell>
          <cell r="F39">
            <v>0.88080415165688908</v>
          </cell>
          <cell r="G39">
            <v>1.0639234361939005</v>
          </cell>
          <cell r="H39">
            <v>0.94810492249351475</v>
          </cell>
          <cell r="I39">
            <v>1.0312088859198927</v>
          </cell>
          <cell r="J39">
            <v>1.0597981926129458</v>
          </cell>
          <cell r="K39">
            <v>1.149784456432559</v>
          </cell>
          <cell r="L39">
            <v>0.91506629794766747</v>
          </cell>
          <cell r="M39">
            <v>1.0073222656820666</v>
          </cell>
          <cell r="N39">
            <v>1.0332364184818303</v>
          </cell>
          <cell r="O39">
            <v>1.0034031195783781</v>
          </cell>
          <cell r="P39">
            <v>0.96186724198025619</v>
          </cell>
          <cell r="Q39">
            <v>0.80503553503863534</v>
          </cell>
          <cell r="R39">
            <v>1.0638579716446361</v>
          </cell>
          <cell r="S39">
            <v>0.8972163345325429</v>
          </cell>
          <cell r="T39">
            <v>1.2130038601661228</v>
          </cell>
          <cell r="U39">
            <v>1.3774169546778698</v>
          </cell>
          <cell r="V39">
            <v>1.3774169541096206</v>
          </cell>
          <cell r="W39">
            <v>1.3774165543257033</v>
          </cell>
          <cell r="X39">
            <v>1.153974614801129</v>
          </cell>
          <cell r="Z39">
            <v>1.1023623504250144</v>
          </cell>
          <cell r="AA39">
            <v>0.42758111927730358</v>
          </cell>
        </row>
        <row r="40">
          <cell r="A40" t="str">
            <v>2320000A</v>
          </cell>
          <cell r="B40" t="str">
            <v>abastecimentos à navegação e provisões de bordo</v>
          </cell>
        </row>
        <row r="41">
          <cell r="A41" t="str">
            <v>2320000B</v>
          </cell>
          <cell r="B41" t="str">
            <v xml:space="preserve"> Restantes produtos CNBS da Classe 2320</v>
          </cell>
          <cell r="C41">
            <v>66016734.123000003</v>
          </cell>
          <cell r="D41">
            <v>66016734.122999996</v>
          </cell>
          <cell r="E41">
            <v>0.79360141617093127</v>
          </cell>
          <cell r="F41">
            <v>0.84595174833717734</v>
          </cell>
          <cell r="G41">
            <v>0.92950935308661797</v>
          </cell>
          <cell r="H41">
            <v>0.92570842279522003</v>
          </cell>
          <cell r="I41">
            <v>0.98892156956146338</v>
          </cell>
          <cell r="J41">
            <v>0.98700162790693335</v>
          </cell>
          <cell r="K41">
            <v>1.005069049119738</v>
          </cell>
          <cell r="L41">
            <v>1.0356412260747818</v>
          </cell>
          <cell r="M41">
            <v>1.0879012533007264</v>
          </cell>
          <cell r="N41">
            <v>1.1234051973909753</v>
          </cell>
          <cell r="O41">
            <v>1.1497498124629955</v>
          </cell>
          <cell r="P41">
            <v>1.1275393237924394</v>
          </cell>
          <cell r="Q41">
            <v>1.1596295249557502</v>
          </cell>
          <cell r="R41">
            <v>1.0303718180452506</v>
          </cell>
          <cell r="S41">
            <v>1.0195356108035267</v>
          </cell>
          <cell r="T41">
            <v>0.99410965973245957</v>
          </cell>
          <cell r="U41">
            <v>0.98497070354427019</v>
          </cell>
          <cell r="V41">
            <v>0.9925976824388818</v>
          </cell>
          <cell r="W41">
            <v>1.502600830637522</v>
          </cell>
          <cell r="X41">
            <v>0.95723990677744586</v>
          </cell>
          <cell r="Y41">
            <v>0.87025040210866422</v>
          </cell>
          <cell r="Z41">
            <v>0.86468442360020259</v>
          </cell>
          <cell r="AA41">
            <v>0.85532672175852209</v>
          </cell>
          <cell r="AB41">
            <v>0.6953803019401672</v>
          </cell>
        </row>
        <row r="42">
          <cell r="A42" t="str">
            <v>23200110</v>
          </cell>
          <cell r="B42" t="str">
            <v>gasolina para motores, incluído de aviação</v>
          </cell>
          <cell r="C42">
            <v>93.947000000000003</v>
          </cell>
          <cell r="D42">
            <v>93.946999999999989</v>
          </cell>
        </row>
        <row r="43">
          <cell r="A43" t="str">
            <v>23200150</v>
          </cell>
          <cell r="B43" t="str">
            <v>gasóleos e marine diesel</v>
          </cell>
          <cell r="C43">
            <v>16816363.136999998</v>
          </cell>
          <cell r="D43">
            <v>16816363.136999998</v>
          </cell>
          <cell r="E43">
            <v>0.86645227012866421</v>
          </cell>
          <cell r="F43">
            <v>0.840947877618484</v>
          </cell>
          <cell r="G43">
            <v>0.86973154038298517</v>
          </cell>
          <cell r="H43">
            <v>0.83391043498283812</v>
          </cell>
          <cell r="I43">
            <v>0.80580133614982308</v>
          </cell>
          <cell r="J43">
            <v>0.91376111801197246</v>
          </cell>
          <cell r="K43">
            <v>0.96430951844497148</v>
          </cell>
          <cell r="L43">
            <v>1.028184469610113</v>
          </cell>
          <cell r="M43">
            <v>1.3254694184291895</v>
          </cell>
          <cell r="N43">
            <v>1.2708874003531734</v>
          </cell>
          <cell r="O43">
            <v>1.2586074813674273</v>
          </cell>
          <cell r="P43">
            <v>1.0219371345203585</v>
          </cell>
          <cell r="Q43">
            <v>0.98232726818591831</v>
          </cell>
          <cell r="R43">
            <v>0.92945781901026259</v>
          </cell>
          <cell r="S43">
            <v>0.92202255706563141</v>
          </cell>
          <cell r="T43">
            <v>0.92946537796501849</v>
          </cell>
          <cell r="U43">
            <v>0.96227787603341652</v>
          </cell>
          <cell r="V43">
            <v>1.0131286091996816</v>
          </cell>
          <cell r="W43">
            <v>1.3961639898828071</v>
          </cell>
          <cell r="X43">
            <v>0.93975040712047375</v>
          </cell>
          <cell r="Y43">
            <v>0.97287983899755193</v>
          </cell>
          <cell r="Z43">
            <v>0.90529608065348677</v>
          </cell>
          <cell r="AA43">
            <v>0.77171952331287952</v>
          </cell>
          <cell r="AB43">
            <v>0.72296532536191149</v>
          </cell>
        </row>
        <row r="44">
          <cell r="A44" t="str">
            <v>23200170</v>
          </cell>
          <cell r="B44" t="str">
            <v>fuel-óleos</v>
          </cell>
          <cell r="C44">
            <v>18682817.414000001</v>
          </cell>
          <cell r="D44">
            <v>18682817.414000001</v>
          </cell>
          <cell r="E44">
            <v>0.81126548334324622</v>
          </cell>
          <cell r="F44">
            <v>0.89491280218432268</v>
          </cell>
          <cell r="G44">
            <v>1.0325995852281502</v>
          </cell>
          <cell r="H44">
            <v>0.88153840446663123</v>
          </cell>
          <cell r="I44">
            <v>0.87512939532466028</v>
          </cell>
          <cell r="J44">
            <v>1.1765379949605346</v>
          </cell>
          <cell r="K44">
            <v>0.97987195151225503</v>
          </cell>
          <cell r="L44">
            <v>0.91196834366780799</v>
          </cell>
          <cell r="M44">
            <v>1.0790407454653639</v>
          </cell>
          <cell r="N44">
            <v>1.1343644760365998</v>
          </cell>
          <cell r="O44">
            <v>1.1763228995991595</v>
          </cell>
          <cell r="P44">
            <v>1.0464479182112687</v>
          </cell>
          <cell r="Q44">
            <v>1.0194385674141067</v>
          </cell>
          <cell r="R44">
            <v>0.81939087194360138</v>
          </cell>
          <cell r="S44">
            <v>0.86098567059592901</v>
          </cell>
          <cell r="T44">
            <v>0.83389425405591344</v>
          </cell>
          <cell r="U44">
            <v>0.91301933602192775</v>
          </cell>
          <cell r="V44">
            <v>0.96344207309995922</v>
          </cell>
          <cell r="W44">
            <v>0.912015547666847</v>
          </cell>
          <cell r="X44">
            <v>0.91433591101346501</v>
          </cell>
          <cell r="Y44">
            <v>0.96854422826866149</v>
          </cell>
          <cell r="Z44">
            <v>0.84402991074681277</v>
          </cell>
          <cell r="AA44">
            <v>0.73438946234957347</v>
          </cell>
          <cell r="AB44">
            <v>0.87446882176090079</v>
          </cell>
        </row>
        <row r="45">
          <cell r="A45" t="str">
            <v>23200210</v>
          </cell>
          <cell r="B45" t="str">
            <v>propano e butano liquefeitos</v>
          </cell>
          <cell r="C45">
            <v>6905153.3480000002</v>
          </cell>
          <cell r="D45">
            <v>6905153.3479999993</v>
          </cell>
          <cell r="E45">
            <v>0.72298585208280164</v>
          </cell>
          <cell r="F45">
            <v>0.91680192620475409</v>
          </cell>
          <cell r="G45">
            <v>0.99605755634375603</v>
          </cell>
          <cell r="H45">
            <v>1.076385990762269</v>
          </cell>
          <cell r="I45">
            <v>0.94478540285887647</v>
          </cell>
          <cell r="J45">
            <v>0.88389670252857244</v>
          </cell>
          <cell r="K45">
            <v>0.9900525817244421</v>
          </cell>
          <cell r="L45">
            <v>0.90705455955373715</v>
          </cell>
          <cell r="M45">
            <v>0.93189659273321435</v>
          </cell>
          <cell r="N45">
            <v>1.160876680283329</v>
          </cell>
          <cell r="O45">
            <v>1.2212772515583175</v>
          </cell>
          <cell r="P45">
            <v>1.2479289033659293</v>
          </cell>
          <cell r="Q45">
            <v>1.1540859364351947</v>
          </cell>
          <cell r="R45">
            <v>1.1108486037183956</v>
          </cell>
          <cell r="S45">
            <v>1.111262020636703</v>
          </cell>
          <cell r="T45">
            <v>0.99516598584259619</v>
          </cell>
          <cell r="U45">
            <v>0.99181752391452427</v>
          </cell>
          <cell r="V45">
            <v>0.99056874130283235</v>
          </cell>
          <cell r="W45">
            <v>1.0065769278844261</v>
          </cell>
          <cell r="X45">
            <v>0.89599649304287843</v>
          </cell>
          <cell r="Y45">
            <v>0.82399019041482291</v>
          </cell>
          <cell r="Z45">
            <v>0.92047180810255314</v>
          </cell>
          <cell r="AA45">
            <v>0.95603615477316983</v>
          </cell>
          <cell r="AB45">
            <v>0.89713268602851426</v>
          </cell>
        </row>
        <row r="46">
          <cell r="A46" t="str">
            <v>23200320</v>
          </cell>
          <cell r="B46" t="str">
            <v>coque e betume de petróleo, e outros resíduos de óleos de petróleo</v>
          </cell>
          <cell r="C46">
            <v>8677236.375</v>
          </cell>
          <cell r="D46">
            <v>8677236.375</v>
          </cell>
          <cell r="E46">
            <v>0.83595678249973038</v>
          </cell>
          <cell r="F46">
            <v>0.8432048279367943</v>
          </cell>
          <cell r="G46">
            <v>0.91759872183340585</v>
          </cell>
          <cell r="H46">
            <v>0.94176055945177073</v>
          </cell>
          <cell r="I46">
            <v>0.93320164948919448</v>
          </cell>
          <cell r="J46">
            <v>1.1009494363651082</v>
          </cell>
          <cell r="K46">
            <v>0.99999941750990773</v>
          </cell>
          <cell r="L46">
            <v>0.92692572864070466</v>
          </cell>
          <cell r="M46">
            <v>0.95774140406331298</v>
          </cell>
          <cell r="N46">
            <v>1.1381987622511915</v>
          </cell>
          <cell r="O46">
            <v>1.1940451374178582</v>
          </cell>
          <cell r="P46">
            <v>1.2104175725410204</v>
          </cell>
          <cell r="Q46">
            <v>1.0440299307361913</v>
          </cell>
          <cell r="R46">
            <v>0.93085815750072143</v>
          </cell>
          <cell r="S46">
            <v>0.80467153615242981</v>
          </cell>
          <cell r="T46">
            <v>0.94705544976390965</v>
          </cell>
          <cell r="U46">
            <v>0.90956794075211678</v>
          </cell>
          <cell r="V46">
            <v>0.91433464409594811</v>
          </cell>
          <cell r="W46">
            <v>0.91146145203022455</v>
          </cell>
          <cell r="X46">
            <v>0.94776709903652634</v>
          </cell>
          <cell r="Y46">
            <v>0.94777417797498698</v>
          </cell>
          <cell r="Z46">
            <v>0.95370045344591237</v>
          </cell>
          <cell r="AA46">
            <v>0.79972651367614767</v>
          </cell>
          <cell r="AB46">
            <v>0.80113722050106762</v>
          </cell>
        </row>
        <row r="47">
          <cell r="A47" t="str">
            <v>23300000</v>
          </cell>
          <cell r="B47" t="str">
            <v>Combustível nuclear</v>
          </cell>
        </row>
        <row r="48">
          <cell r="A48" t="str">
            <v>240E0000</v>
          </cell>
          <cell r="B48" t="str">
            <v>Enc.Postais</v>
          </cell>
        </row>
        <row r="49">
          <cell r="A49" t="str">
            <v>24100000</v>
          </cell>
          <cell r="B49" t="str">
            <v>Produtos químicos de base</v>
          </cell>
          <cell r="C49">
            <v>594083923.48099995</v>
          </cell>
          <cell r="D49">
            <v>594083923.48100019</v>
          </cell>
          <cell r="E49">
            <v>0.8717398976957248</v>
          </cell>
          <cell r="F49">
            <v>0.89907405496556736</v>
          </cell>
          <cell r="G49">
            <v>0.92897342133370808</v>
          </cell>
          <cell r="H49">
            <v>0.97756759075132538</v>
          </cell>
          <cell r="I49">
            <v>1.0052860771961261</v>
          </cell>
          <cell r="J49">
            <v>1.0390364587293468</v>
          </cell>
          <cell r="K49">
            <v>1.0431443981936726</v>
          </cell>
          <cell r="L49">
            <v>1.0330762621426992</v>
          </cell>
          <cell r="M49">
            <v>1.0307832055152495</v>
          </cell>
          <cell r="N49">
            <v>1.0677496941998101</v>
          </cell>
          <cell r="O49">
            <v>1.051583783183268</v>
          </cell>
          <cell r="P49">
            <v>1.0519851560935034</v>
          </cell>
          <cell r="Q49">
            <v>0.97429230253874999</v>
          </cell>
          <cell r="R49">
            <v>0.97192740479501583</v>
          </cell>
          <cell r="S49">
            <v>0.96922255836245075</v>
          </cell>
          <cell r="T49">
            <v>0.97499573053171362</v>
          </cell>
          <cell r="U49">
            <v>0.97923608721382116</v>
          </cell>
          <cell r="V49">
            <v>0.97496622616389206</v>
          </cell>
          <cell r="W49">
            <v>0.93568605648456438</v>
          </cell>
          <cell r="X49">
            <v>0.9003678482533124</v>
          </cell>
          <cell r="Y49">
            <v>0.86561557064945871</v>
          </cell>
          <cell r="Z49">
            <v>0.8298812291778459</v>
          </cell>
          <cell r="AA49">
            <v>0.7848423106691288</v>
          </cell>
          <cell r="AB49">
            <v>0.75476806274197494</v>
          </cell>
        </row>
        <row r="50">
          <cell r="A50" t="str">
            <v>24200000</v>
          </cell>
          <cell r="B50" t="str">
            <v>Pesticidas e outros produtos agroquímicos</v>
          </cell>
          <cell r="C50">
            <v>12359630.737</v>
          </cell>
          <cell r="D50">
            <v>12359630.737000002</v>
          </cell>
          <cell r="E50">
            <v>0.92664398128997261</v>
          </cell>
          <cell r="F50">
            <v>1.0758799046418588</v>
          </cell>
          <cell r="G50">
            <v>0.95408671402576228</v>
          </cell>
          <cell r="H50">
            <v>1.0322968458339676</v>
          </cell>
          <cell r="I50">
            <v>1.0272097956355293</v>
          </cell>
          <cell r="J50">
            <v>1.013198462540057</v>
          </cell>
          <cell r="K50">
            <v>1.0183094777103754</v>
          </cell>
          <cell r="L50">
            <v>0.9553264897598247</v>
          </cell>
          <cell r="M50">
            <v>0.98071016260642985</v>
          </cell>
          <cell r="N50">
            <v>1.0579706325843468</v>
          </cell>
          <cell r="O50">
            <v>0.94239975110885721</v>
          </cell>
          <cell r="P50">
            <v>1.0159677822630186</v>
          </cell>
          <cell r="Q50">
            <v>1.0426385834185845</v>
          </cell>
          <cell r="R50">
            <v>1.0479968650139424</v>
          </cell>
          <cell r="S50">
            <v>0.99431652347220145</v>
          </cell>
          <cell r="T50">
            <v>1.0081073601560497</v>
          </cell>
          <cell r="U50">
            <v>1.0906038105610067</v>
          </cell>
          <cell r="V50">
            <v>1.0075387102580347</v>
          </cell>
          <cell r="W50">
            <v>1.0966159025319375</v>
          </cell>
          <cell r="X50">
            <v>1.0426146587794258</v>
          </cell>
          <cell r="Y50">
            <v>1.0041697874779321</v>
          </cell>
          <cell r="Z50">
            <v>1.0377081420293974</v>
          </cell>
          <cell r="AA50">
            <v>1.0502152212954714</v>
          </cell>
          <cell r="AB50">
            <v>1.0079199216993213</v>
          </cell>
        </row>
        <row r="51">
          <cell r="A51" t="str">
            <v>24300000</v>
          </cell>
          <cell r="B51" t="str">
            <v>Tintas, vernizes e produtos similares, mastiques e tintas de impressão</v>
          </cell>
          <cell r="C51">
            <v>24399818.125999998</v>
          </cell>
          <cell r="D51">
            <v>24399818.126000006</v>
          </cell>
          <cell r="E51">
            <v>0.96708710408220711</v>
          </cell>
          <cell r="F51">
            <v>0.96033726927471819</v>
          </cell>
          <cell r="G51">
            <v>0.9611128170794041</v>
          </cell>
          <cell r="H51">
            <v>1.0558111550132303</v>
          </cell>
          <cell r="I51">
            <v>1.04717242349522</v>
          </cell>
          <cell r="J51">
            <v>0.97721043832196908</v>
          </cell>
          <cell r="K51">
            <v>0.99359419385352654</v>
          </cell>
          <cell r="L51">
            <v>0.9522842243931352</v>
          </cell>
          <cell r="M51">
            <v>0.93366159788127145</v>
          </cell>
          <cell r="N51">
            <v>1.0372779418868001</v>
          </cell>
          <cell r="O51">
            <v>1.1122699342142286</v>
          </cell>
          <cell r="P51">
            <v>1.0021809005042897</v>
          </cell>
          <cell r="Q51">
            <v>1.0411382085978973</v>
          </cell>
          <cell r="R51">
            <v>1.0923414166549594</v>
          </cell>
          <cell r="S51">
            <v>1.1322267450114476</v>
          </cell>
          <cell r="T51">
            <v>1.0887396449851394</v>
          </cell>
          <cell r="U51">
            <v>1.0856497134348035</v>
          </cell>
          <cell r="V51">
            <v>1.02273786654974</v>
          </cell>
          <cell r="W51">
            <v>1.0872176269057505</v>
          </cell>
          <cell r="X51">
            <v>1.0901974034686197</v>
          </cell>
          <cell r="Y51">
            <v>1.0624952375755967</v>
          </cell>
          <cell r="Z51">
            <v>1.0050522834919773</v>
          </cell>
          <cell r="AA51">
            <v>1.0495501626964485</v>
          </cell>
          <cell r="AB51">
            <v>1.0733670663284292</v>
          </cell>
        </row>
        <row r="52">
          <cell r="A52" t="str">
            <v>24410000</v>
          </cell>
          <cell r="B52" t="str">
            <v>Produtos farmacêuticos de base</v>
          </cell>
          <cell r="C52">
            <v>41954982.994999997</v>
          </cell>
          <cell r="D52">
            <v>41954982.994999997</v>
          </cell>
          <cell r="E52">
            <v>0.95017385299720314</v>
          </cell>
          <cell r="F52">
            <v>1.0546143250466693</v>
          </cell>
          <cell r="G52">
            <v>0.95902419487899015</v>
          </cell>
          <cell r="H52">
            <v>0.99676383624172349</v>
          </cell>
          <cell r="I52">
            <v>1.0268091500641834</v>
          </cell>
          <cell r="J52">
            <v>1.0428115719609756</v>
          </cell>
          <cell r="K52">
            <v>1.0394499276692777</v>
          </cell>
          <cell r="L52">
            <v>1.0866072363471801</v>
          </cell>
          <cell r="M52">
            <v>0.95862186146764683</v>
          </cell>
          <cell r="N52">
            <v>0.96349342967799234</v>
          </cell>
          <cell r="O52">
            <v>0.96467267124444678</v>
          </cell>
          <cell r="P52">
            <v>0.9569579424037109</v>
          </cell>
          <cell r="Q52">
            <v>0.95640415509549215</v>
          </cell>
          <cell r="R52">
            <v>0.95038022530593891</v>
          </cell>
          <cell r="S52">
            <v>0.93537050704964309</v>
          </cell>
          <cell r="T52">
            <v>0.94481233563343492</v>
          </cell>
          <cell r="U52">
            <v>0.95046124667376231</v>
          </cell>
          <cell r="V52">
            <v>0.95573773608774071</v>
          </cell>
          <cell r="W52">
            <v>0.95853105136418359</v>
          </cell>
          <cell r="X52">
            <v>0.95144380267698514</v>
          </cell>
          <cell r="Y52">
            <v>1.0069185804804166</v>
          </cell>
          <cell r="Z52">
            <v>0.91830106785398691</v>
          </cell>
          <cell r="AA52">
            <v>1.0367691626442184</v>
          </cell>
          <cell r="AB52">
            <v>1.0196553377737481</v>
          </cell>
        </row>
        <row r="53">
          <cell r="A53" t="str">
            <v>24420000</v>
          </cell>
          <cell r="B53" t="str">
            <v>Preparações farmacêuticas</v>
          </cell>
          <cell r="C53">
            <v>109094514.391</v>
          </cell>
          <cell r="D53">
            <v>109094514.39099999</v>
          </cell>
          <cell r="E53">
            <v>1.1453488734903445</v>
          </cell>
          <cell r="F53">
            <v>0.96325912718221474</v>
          </cell>
          <cell r="G53">
            <v>1.1553466281812734</v>
          </cell>
          <cell r="H53">
            <v>0.69807910736545919</v>
          </cell>
          <cell r="I53">
            <v>0.87847731215468916</v>
          </cell>
          <cell r="J53">
            <v>1.1040487433100603</v>
          </cell>
          <cell r="K53">
            <v>0.96611016676516503</v>
          </cell>
          <cell r="L53">
            <v>1.1760028778845226</v>
          </cell>
          <cell r="M53">
            <v>1.2867897596918405</v>
          </cell>
          <cell r="N53">
            <v>1.0907582086738981</v>
          </cell>
          <cell r="O53">
            <v>0.65876226889855838</v>
          </cell>
          <cell r="P53">
            <v>0.87701692640197437</v>
          </cell>
          <cell r="Q53">
            <v>0.86292720950261415</v>
          </cell>
          <cell r="R53">
            <v>1.4960070841044693</v>
          </cell>
          <cell r="S53">
            <v>0.68178550656797365</v>
          </cell>
          <cell r="T53">
            <v>0.99114883384012642</v>
          </cell>
          <cell r="U53">
            <v>0.87491911866225025</v>
          </cell>
          <cell r="V53">
            <v>0.91967398742509165</v>
          </cell>
          <cell r="W53">
            <v>1.0909926603282591</v>
          </cell>
          <cell r="X53">
            <v>1.0647526907232785</v>
          </cell>
          <cell r="Y53">
            <v>1.1749528378761869</v>
          </cell>
          <cell r="Z53">
            <v>1.3523058387379567</v>
          </cell>
          <cell r="AA53">
            <v>0.86273649132806296</v>
          </cell>
          <cell r="AB53">
            <v>1.1164521668245448</v>
          </cell>
        </row>
        <row r="54">
          <cell r="A54" t="str">
            <v>24500000</v>
          </cell>
          <cell r="B54" t="str">
            <v>Glicerina, sabões e detergentes, produtos de limpeza e de polimento; perfumes, cosméticos e produtos de higiene</v>
          </cell>
          <cell r="C54">
            <v>62311156.920999996</v>
          </cell>
          <cell r="D54">
            <v>62311156.921000004</v>
          </cell>
          <cell r="E54">
            <v>0.97883172798210372</v>
          </cell>
          <cell r="F54">
            <v>0.90162383644909661</v>
          </cell>
          <cell r="G54">
            <v>0.95302555843781411</v>
          </cell>
          <cell r="H54">
            <v>0.98884670098597038</v>
          </cell>
          <cell r="I54">
            <v>0.99446187382236673</v>
          </cell>
          <cell r="J54">
            <v>1.0780561773208346</v>
          </cell>
          <cell r="K54">
            <v>1.1063578156422649</v>
          </cell>
          <cell r="L54">
            <v>0.93501152573509705</v>
          </cell>
          <cell r="M54">
            <v>1.0308273604955356</v>
          </cell>
          <cell r="N54">
            <v>1.0291681394927108</v>
          </cell>
          <cell r="O54">
            <v>1.0027882153791186</v>
          </cell>
          <cell r="P54">
            <v>1.0010010682570869</v>
          </cell>
          <cell r="Q54">
            <v>1.0696958088632902</v>
          </cell>
          <cell r="R54">
            <v>1.0057318705243912</v>
          </cell>
          <cell r="S54">
            <v>1.0432701220041878</v>
          </cell>
          <cell r="T54">
            <v>1.0396114816599447</v>
          </cell>
          <cell r="U54">
            <v>1.0976260702838532</v>
          </cell>
          <cell r="V54">
            <v>1.0744419632230631</v>
          </cell>
          <cell r="W54">
            <v>0.99826192123393265</v>
          </cell>
          <cell r="X54">
            <v>0.98021133179220477</v>
          </cell>
          <cell r="Y54">
            <v>1.0192614669496658</v>
          </cell>
          <cell r="Z54">
            <v>0.9934674433063837</v>
          </cell>
          <cell r="AA54">
            <v>1.0049343474435486</v>
          </cell>
          <cell r="AB54">
            <v>1.0114197609766751</v>
          </cell>
        </row>
        <row r="55">
          <cell r="A55" t="str">
            <v>24600000</v>
          </cell>
          <cell r="B55" t="str">
            <v>Outros produtos químicos</v>
          </cell>
          <cell r="C55">
            <v>129507498.01899999</v>
          </cell>
          <cell r="D55">
            <v>129507498.01900001</v>
          </cell>
          <cell r="E55">
            <v>1.0258323533038047</v>
          </cell>
          <cell r="F55">
            <v>1.0019261837298754</v>
          </cell>
          <cell r="G55">
            <v>1.01691343273447</v>
          </cell>
          <cell r="H55">
            <v>0.94501451704248807</v>
          </cell>
          <cell r="I55">
            <v>0.99569074727706552</v>
          </cell>
          <cell r="J55">
            <v>0.97017047393759448</v>
          </cell>
          <cell r="K55">
            <v>0.95443948518740485</v>
          </cell>
          <cell r="L55">
            <v>0.96940190289469363</v>
          </cell>
          <cell r="M55">
            <v>0.98013450443698191</v>
          </cell>
          <cell r="N55">
            <v>1.0172702986241349</v>
          </cell>
          <cell r="O55">
            <v>1.0636700536497461</v>
          </cell>
          <cell r="P55">
            <v>1.0595360471817403</v>
          </cell>
          <cell r="Q55">
            <v>1.0185133685955501</v>
          </cell>
          <cell r="R55">
            <v>1.0359163548837167</v>
          </cell>
          <cell r="S55">
            <v>1.0112691584141846</v>
          </cell>
          <cell r="T55">
            <v>1.0157310366705565</v>
          </cell>
          <cell r="U55">
            <v>1.0461714481455584</v>
          </cell>
          <cell r="V55">
            <v>1.0453879204630072</v>
          </cell>
          <cell r="W55">
            <v>1.0578521207114442</v>
          </cell>
          <cell r="X55">
            <v>1.0224291970789332</v>
          </cell>
          <cell r="Y55">
            <v>1.030543456416682</v>
          </cell>
          <cell r="Z55">
            <v>1.0366759224700797</v>
          </cell>
          <cell r="AA55">
            <v>0.97699853117137037</v>
          </cell>
          <cell r="AB55">
            <v>0.97373276599404124</v>
          </cell>
        </row>
        <row r="56">
          <cell r="A56" t="str">
            <v>24700000</v>
          </cell>
          <cell r="B56" t="str">
            <v>Fibras sintéticas ou artificiais</v>
          </cell>
          <cell r="C56">
            <v>22053373.627999999</v>
          </cell>
          <cell r="D56">
            <v>22053373.628000002</v>
          </cell>
          <cell r="E56">
            <v>0.92510152277702484</v>
          </cell>
          <cell r="F56">
            <v>0.89973456327295476</v>
          </cell>
          <cell r="G56">
            <v>0.98269614993223009</v>
          </cell>
          <cell r="H56">
            <v>0.96611889139720764</v>
          </cell>
          <cell r="I56">
            <v>0.99825487552786174</v>
          </cell>
          <cell r="J56">
            <v>0.93670267822075237</v>
          </cell>
          <cell r="K56">
            <v>1.0619102198618589</v>
          </cell>
          <cell r="L56">
            <v>1.0161777768765434</v>
          </cell>
          <cell r="M56">
            <v>1.0082852553528316</v>
          </cell>
          <cell r="N56">
            <v>1.0230176539402909</v>
          </cell>
          <cell r="O56">
            <v>1.0697537868517029</v>
          </cell>
          <cell r="P56">
            <v>1.1122466259887409</v>
          </cell>
          <cell r="Q56">
            <v>1.0648969722909654</v>
          </cell>
          <cell r="R56">
            <v>1.0700793727769715</v>
          </cell>
          <cell r="S56">
            <v>1.1029681312522677</v>
          </cell>
          <cell r="T56">
            <v>1.0954915778633285</v>
          </cell>
          <cell r="U56">
            <v>1.0731533467723664</v>
          </cell>
          <cell r="V56">
            <v>1.0878125144834283</v>
          </cell>
          <cell r="W56">
            <v>1.0749404527579975</v>
          </cell>
          <cell r="X56">
            <v>1.0399034203539912</v>
          </cell>
          <cell r="Y56">
            <v>1.0060291389755676</v>
          </cell>
          <cell r="Z56">
            <v>1.0327811729885179</v>
          </cell>
          <cell r="AA56">
            <v>0.87476845477658094</v>
          </cell>
          <cell r="AB56">
            <v>1.0872430858472242</v>
          </cell>
        </row>
        <row r="57">
          <cell r="A57" t="str">
            <v>2500000A</v>
          </cell>
          <cell r="B57" t="str">
            <v>Artigos de borracha e matérias plásticas (consumo intermédio)</v>
          </cell>
          <cell r="C57">
            <v>409573655.29900002</v>
          </cell>
          <cell r="D57">
            <v>409573655.29900008</v>
          </cell>
          <cell r="E57">
            <v>0.92382815837381538</v>
          </cell>
          <cell r="F57">
            <v>0.93852415555078028</v>
          </cell>
          <cell r="G57">
            <v>0.93379594240453212</v>
          </cell>
          <cell r="H57">
            <v>0.94943342321156321</v>
          </cell>
          <cell r="I57">
            <v>0.96608908120481773</v>
          </cell>
          <cell r="J57">
            <v>1.0201946854028103</v>
          </cell>
          <cell r="K57">
            <v>1.1001799699929835</v>
          </cell>
          <cell r="L57">
            <v>1.0996834682584296</v>
          </cell>
          <cell r="M57">
            <v>1.0232982392034065</v>
          </cell>
          <cell r="N57">
            <v>1.0434784779874584</v>
          </cell>
          <cell r="O57">
            <v>1.0215968424687352</v>
          </cell>
          <cell r="P57">
            <v>0.97989755594066807</v>
          </cell>
          <cell r="Q57">
            <v>0.9127267744801395</v>
          </cell>
          <cell r="R57">
            <v>0.92422800592357757</v>
          </cell>
          <cell r="S57">
            <v>0.94926081002190865</v>
          </cell>
          <cell r="T57">
            <v>0.95203001874148674</v>
          </cell>
          <cell r="U57">
            <v>0.9898587656301634</v>
          </cell>
          <cell r="V57">
            <v>1.0244138435713399</v>
          </cell>
          <cell r="W57">
            <v>1.0256215187517279</v>
          </cell>
          <cell r="X57">
            <v>1.0138723747610701</v>
          </cell>
          <cell r="Y57">
            <v>1.0224746064444801</v>
          </cell>
          <cell r="Z57">
            <v>1.0665622738117209</v>
          </cell>
          <cell r="AA57">
            <v>1.0141086665685548</v>
          </cell>
          <cell r="AB57">
            <v>0.94235368717523138</v>
          </cell>
        </row>
        <row r="58">
          <cell r="A58" t="str">
            <v>25240000</v>
          </cell>
          <cell r="B58" t="str">
            <v>Outros artigos de plástico (consumo final)</v>
          </cell>
          <cell r="C58">
            <v>111872571.022</v>
          </cell>
          <cell r="D58">
            <v>111872571.02200001</v>
          </cell>
          <cell r="E58">
            <v>0.95681725272747542</v>
          </cell>
          <cell r="F58">
            <v>0.93697911428658676</v>
          </cell>
          <cell r="G58">
            <v>0.88992820702689945</v>
          </cell>
          <cell r="H58">
            <v>0.99549797595330103</v>
          </cell>
          <cell r="I58">
            <v>1.0112806020165102</v>
          </cell>
          <cell r="J58">
            <v>1.1658574288556718</v>
          </cell>
          <cell r="K58">
            <v>1.0211607088472991</v>
          </cell>
          <cell r="L58">
            <v>1.0698805301840411</v>
          </cell>
          <cell r="M58">
            <v>0.95872867844836518</v>
          </cell>
          <cell r="N58">
            <v>1.0382403655087891</v>
          </cell>
          <cell r="O58">
            <v>0.87897015716416982</v>
          </cell>
          <cell r="P58">
            <v>1.0766589789808909</v>
          </cell>
          <cell r="Q58">
            <v>0.90635879198046509</v>
          </cell>
          <cell r="R58">
            <v>0.93336594987756094</v>
          </cell>
          <cell r="S58">
            <v>0.91456377658102506</v>
          </cell>
          <cell r="T58">
            <v>1.0295996703674601</v>
          </cell>
          <cell r="U58">
            <v>0.93267527303685427</v>
          </cell>
          <cell r="V58">
            <v>1.1183146866797995</v>
          </cell>
          <cell r="W58">
            <v>1.0454412748641464</v>
          </cell>
          <cell r="X58">
            <v>1.0528828008257241</v>
          </cell>
          <cell r="Y58">
            <v>0.948306163601078</v>
          </cell>
          <cell r="Z58">
            <v>0.94117601951247254</v>
          </cell>
          <cell r="AA58">
            <v>0.94236621572772505</v>
          </cell>
          <cell r="AB58">
            <v>1.1637397593003664</v>
          </cell>
        </row>
        <row r="59">
          <cell r="A59" t="str">
            <v>26000000</v>
          </cell>
          <cell r="B59" t="str">
            <v>Outros produtos minerais não metálicos</v>
          </cell>
          <cell r="C59">
            <v>552390992.56200004</v>
          </cell>
          <cell r="D59">
            <v>552390992.56199992</v>
          </cell>
          <cell r="E59">
            <v>1.0010738043274874</v>
          </cell>
          <cell r="F59">
            <v>1.0021079014004548</v>
          </cell>
          <cell r="G59">
            <v>0.99255749893284073</v>
          </cell>
          <cell r="H59">
            <v>0.99062928591125021</v>
          </cell>
          <cell r="I59">
            <v>1.0110114589260137</v>
          </cell>
          <cell r="J59">
            <v>1.0054957548032502</v>
          </cell>
          <cell r="K59">
            <v>1.0111325545532059</v>
          </cell>
          <cell r="L59">
            <v>1.001645717270667</v>
          </cell>
          <cell r="M59">
            <v>0.99474529960857416</v>
          </cell>
          <cell r="N59">
            <v>1.0023230277341326</v>
          </cell>
          <cell r="O59">
            <v>1.0001937711501174</v>
          </cell>
          <cell r="P59">
            <v>0.98708392538200573</v>
          </cell>
          <cell r="Q59">
            <v>1.0135259668839498</v>
          </cell>
          <cell r="R59">
            <v>1.0119126986099407</v>
          </cell>
          <cell r="S59">
            <v>1.0097183474184273</v>
          </cell>
          <cell r="T59">
            <v>1.0008150929187485</v>
          </cell>
          <cell r="U59">
            <v>1.0180547481975692</v>
          </cell>
          <cell r="V59">
            <v>1.0295108767247574</v>
          </cell>
          <cell r="W59">
            <v>1.0294057304269835</v>
          </cell>
          <cell r="X59">
            <v>1.030017920691741</v>
          </cell>
          <cell r="Y59">
            <v>1.0070828125441802</v>
          </cell>
          <cell r="Z59">
            <v>1.0199793671992063</v>
          </cell>
          <cell r="AA59">
            <v>1.0288787264785593</v>
          </cell>
          <cell r="AB59">
            <v>1.0174054793100407</v>
          </cell>
        </row>
        <row r="60">
          <cell r="A60" t="str">
            <v>27000000</v>
          </cell>
          <cell r="B60" t="str">
            <v>Metais de base</v>
          </cell>
          <cell r="C60">
            <v>611353640.88499999</v>
          </cell>
          <cell r="D60">
            <v>611353640.88499999</v>
          </cell>
          <cell r="E60">
            <v>0.94473712991752579</v>
          </cell>
          <cell r="F60">
            <v>0.9654007388625182</v>
          </cell>
          <cell r="G60">
            <v>0.98424289630383921</v>
          </cell>
          <cell r="H60">
            <v>0.98221788253742048</v>
          </cell>
          <cell r="I60">
            <v>0.99331647979632798</v>
          </cell>
          <cell r="J60">
            <v>0.9927999153899012</v>
          </cell>
          <cell r="K60">
            <v>1.0151483950996003</v>
          </cell>
          <cell r="L60">
            <v>1.0138121670701705</v>
          </cell>
          <cell r="M60">
            <v>1.0347625350477647</v>
          </cell>
          <cell r="N60">
            <v>1.0333200566421583</v>
          </cell>
          <cell r="O60">
            <v>1.026290769220775</v>
          </cell>
          <cell r="P60">
            <v>1.013951034111999</v>
          </cell>
          <cell r="Q60">
            <v>1.0307518983648276</v>
          </cell>
          <cell r="R60">
            <v>1.0399686700207882</v>
          </cell>
          <cell r="S60">
            <v>1.0344381808063223</v>
          </cell>
          <cell r="T60">
            <v>3.7247133732983246</v>
          </cell>
          <cell r="U60">
            <v>1.0364459685356813</v>
          </cell>
          <cell r="V60">
            <v>1.0463183951383366</v>
          </cell>
          <cell r="W60">
            <v>1.0325878208866166</v>
          </cell>
          <cell r="X60">
            <v>1.0257532179737014</v>
          </cell>
          <cell r="Y60">
            <v>1.008450699918078</v>
          </cell>
          <cell r="Z60">
            <v>0.98711021594664627</v>
          </cell>
          <cell r="AA60">
            <v>0.94651539012613939</v>
          </cell>
          <cell r="AB60">
            <v>0.92659668474544998</v>
          </cell>
        </row>
        <row r="61">
          <cell r="A61" t="str">
            <v>280E0000</v>
          </cell>
          <cell r="B61" t="str">
            <v>Enc.Postais</v>
          </cell>
        </row>
        <row r="62">
          <cell r="A62" t="str">
            <v>28100000</v>
          </cell>
          <cell r="B62" t="str">
            <v>Elementos de construção em metal</v>
          </cell>
          <cell r="C62">
            <v>26773558.879000001</v>
          </cell>
          <cell r="D62">
            <v>26773558.879000001</v>
          </cell>
          <cell r="E62">
            <v>0.95347251389625365</v>
          </cell>
          <cell r="F62">
            <v>0.93707247628251122</v>
          </cell>
          <cell r="G62">
            <v>0.97569551979337599</v>
          </cell>
          <cell r="H62">
            <v>0.97358069939384229</v>
          </cell>
          <cell r="I62">
            <v>1.0675248241488162</v>
          </cell>
          <cell r="J62">
            <v>0.98347518761555996</v>
          </cell>
          <cell r="K62">
            <v>0.99614169138407094</v>
          </cell>
          <cell r="L62">
            <v>1.0858644815212475</v>
          </cell>
          <cell r="M62">
            <v>0.91059442194099871</v>
          </cell>
          <cell r="N62">
            <v>1.0348654328911833</v>
          </cell>
          <cell r="O62">
            <v>0.94690286186979888</v>
          </cell>
          <cell r="P62">
            <v>1.1348098892623411</v>
          </cell>
          <cell r="Q62">
            <v>0.9995327593939759</v>
          </cell>
          <cell r="R62">
            <v>1.0260486155456907</v>
          </cell>
          <cell r="S62">
            <v>0.96982188141559611</v>
          </cell>
          <cell r="T62">
            <v>1.034469236458978</v>
          </cell>
          <cell r="U62">
            <v>0.95577467396413518</v>
          </cell>
          <cell r="V62">
            <v>0.93675425040081417</v>
          </cell>
          <cell r="W62">
            <v>1.0162313736656012</v>
          </cell>
          <cell r="X62">
            <v>1.0200087096283299</v>
          </cell>
          <cell r="Y62">
            <v>1.0217563683264699</v>
          </cell>
          <cell r="Z62">
            <v>1.0773812941026797</v>
          </cell>
          <cell r="AA62">
            <v>1.0708816382214377</v>
          </cell>
          <cell r="AB62">
            <v>0.99880366117251151</v>
          </cell>
        </row>
        <row r="63">
          <cell r="A63" t="str">
            <v>28200000</v>
          </cell>
          <cell r="B63" t="str">
            <v>Reservatórios, recipientes, caldeiras e radiadores metálicos para aquecimento central</v>
          </cell>
          <cell r="C63">
            <v>59380859.223999999</v>
          </cell>
          <cell r="D63">
            <v>59380859.223999992</v>
          </cell>
          <cell r="E63">
            <v>1.0205589661527008</v>
          </cell>
          <cell r="F63">
            <v>1.0691688509281845</v>
          </cell>
          <cell r="G63">
            <v>1.0366134316296653</v>
          </cell>
          <cell r="H63">
            <v>1.0162398078018824</v>
          </cell>
          <cell r="I63">
            <v>1.0289814193452484</v>
          </cell>
          <cell r="J63">
            <v>0.99750928956947982</v>
          </cell>
          <cell r="K63">
            <v>0.99301638605089149</v>
          </cell>
          <cell r="L63">
            <v>0.93243472264074045</v>
          </cell>
          <cell r="M63">
            <v>0.96668986286888092</v>
          </cell>
          <cell r="N63">
            <v>0.96756829792078392</v>
          </cell>
          <cell r="O63">
            <v>0.98008426521990444</v>
          </cell>
          <cell r="P63">
            <v>0.99113469987163816</v>
          </cell>
          <cell r="Q63">
            <v>0.96329338609613957</v>
          </cell>
          <cell r="R63">
            <v>0.98150826797605506</v>
          </cell>
          <cell r="S63">
            <v>1.0072042970601127</v>
          </cell>
          <cell r="T63">
            <v>0.97155816694724173</v>
          </cell>
          <cell r="U63">
            <v>0.95119834746144238</v>
          </cell>
          <cell r="V63">
            <v>0.96229456697969085</v>
          </cell>
          <cell r="W63">
            <v>0.96354884283332731</v>
          </cell>
          <cell r="X63">
            <v>0.99101674758587732</v>
          </cell>
          <cell r="Y63">
            <v>0.94757980450634161</v>
          </cell>
          <cell r="Z63">
            <v>0.83888279738340465</v>
          </cell>
          <cell r="AA63">
            <v>0.97079685101248114</v>
          </cell>
          <cell r="AB63">
            <v>0.9013288458160067</v>
          </cell>
        </row>
        <row r="64">
          <cell r="A64" t="str">
            <v>28300000</v>
          </cell>
          <cell r="B64" t="str">
            <v>Geradores de vapor (excepto caldeiras para aquecimento central)</v>
          </cell>
          <cell r="C64">
            <v>90388.9</v>
          </cell>
          <cell r="D64">
            <v>90388.9</v>
          </cell>
          <cell r="E64">
            <v>0.94055793806275612</v>
          </cell>
          <cell r="F64">
            <v>1.6302681205499869</v>
          </cell>
          <cell r="G64">
            <v>0.94055793806275612</v>
          </cell>
          <cell r="N64">
            <v>0.48861600332450117</v>
          </cell>
          <cell r="Q64">
            <v>2.148438212443192</v>
          </cell>
          <cell r="S64">
            <v>1.192606490551088</v>
          </cell>
          <cell r="U64">
            <v>2.2378706915534692</v>
          </cell>
          <cell r="W64">
            <v>3.8386562887040436</v>
          </cell>
          <cell r="Y64">
            <v>0.68564137062204145</v>
          </cell>
          <cell r="AB64">
            <v>1.3481158181059274</v>
          </cell>
        </row>
        <row r="65">
          <cell r="A65" t="str">
            <v>28600000</v>
          </cell>
          <cell r="B65" t="str">
            <v>Cutelaria, ferramentas e ferragens</v>
          </cell>
          <cell r="C65">
            <v>148937935.53299999</v>
          </cell>
          <cell r="D65">
            <v>148937935.53300002</v>
          </cell>
          <cell r="E65">
            <v>0.99212357917388116</v>
          </cell>
          <cell r="F65">
            <v>1.0073922233522479</v>
          </cell>
          <cell r="G65">
            <v>0.95875319271701698</v>
          </cell>
          <cell r="H65">
            <v>1.0142856389701926</v>
          </cell>
          <cell r="I65">
            <v>1.03477475126732</v>
          </cell>
          <cell r="J65">
            <v>1.0254272039729495</v>
          </cell>
          <cell r="K65">
            <v>1.0719086454010236</v>
          </cell>
          <cell r="L65">
            <v>0.98756949002388816</v>
          </cell>
          <cell r="M65">
            <v>0.94767746288410337</v>
          </cell>
          <cell r="N65">
            <v>0.97921972968479942</v>
          </cell>
          <cell r="O65">
            <v>0.97760246335033518</v>
          </cell>
          <cell r="P65">
            <v>1.0032656192022413</v>
          </cell>
          <cell r="Q65">
            <v>1.005404359014574</v>
          </cell>
          <cell r="R65">
            <v>1.0119935413004366</v>
          </cell>
          <cell r="S65">
            <v>1.0262918440460371</v>
          </cell>
          <cell r="T65">
            <v>0.95063290544515722</v>
          </cell>
          <cell r="U65">
            <v>1.0384373999340075</v>
          </cell>
          <cell r="V65">
            <v>0.95552873650442216</v>
          </cell>
          <cell r="W65">
            <v>0.98282591819515808</v>
          </cell>
          <cell r="X65">
            <v>0.99987123491723595</v>
          </cell>
          <cell r="Y65">
            <v>0.92362402377148345</v>
          </cell>
          <cell r="Z65">
            <v>0.9880477370180496</v>
          </cell>
          <cell r="AA65">
            <v>0.97785305439223613</v>
          </cell>
          <cell r="AB65">
            <v>1.0175561623086855</v>
          </cell>
        </row>
        <row r="66">
          <cell r="A66" t="str">
            <v>28700000</v>
          </cell>
          <cell r="B66" t="str">
            <v>Outros produtos metálicos transformados</v>
          </cell>
          <cell r="C66">
            <v>231298829.949</v>
          </cell>
          <cell r="D66">
            <v>231298829.94900006</v>
          </cell>
          <cell r="E66">
            <v>0.99512241835055004</v>
          </cell>
          <cell r="F66">
            <v>1.0231994356861156</v>
          </cell>
          <cell r="G66">
            <v>0.99380192940678103</v>
          </cell>
          <cell r="H66">
            <v>1.0053911489892828</v>
          </cell>
          <cell r="I66">
            <v>0.99933344518565559</v>
          </cell>
          <cell r="J66">
            <v>1.0003300481041086</v>
          </cell>
          <cell r="K66">
            <v>1.0147955113697282</v>
          </cell>
          <cell r="L66">
            <v>1.0254195093827616</v>
          </cell>
          <cell r="M66">
            <v>0.96922490519337012</v>
          </cell>
          <cell r="N66">
            <v>0.98829943377735774</v>
          </cell>
          <cell r="O66">
            <v>0.97344778164972934</v>
          </cell>
          <cell r="P66">
            <v>1.0116344329045592</v>
          </cell>
          <cell r="Q66">
            <v>0.97588027444650316</v>
          </cell>
          <cell r="R66">
            <v>0.98104466163537318</v>
          </cell>
          <cell r="S66">
            <v>0.99875035796040712</v>
          </cell>
          <cell r="T66">
            <v>0.98148383117864502</v>
          </cell>
          <cell r="U66">
            <v>0.98764782772888327</v>
          </cell>
          <cell r="V66">
            <v>1.0007251442503162</v>
          </cell>
          <cell r="W66">
            <v>1.0202186123085448</v>
          </cell>
          <cell r="X66">
            <v>0.97814121765615347</v>
          </cell>
          <cell r="Y66">
            <v>0.97227626931920008</v>
          </cell>
          <cell r="Z66">
            <v>1.0068540893743019</v>
          </cell>
          <cell r="AA66">
            <v>0.98702205148448485</v>
          </cell>
          <cell r="AB66">
            <v>1.0272448672969088</v>
          </cell>
        </row>
        <row r="67">
          <cell r="A67" t="str">
            <v>290E0000</v>
          </cell>
          <cell r="B67" t="str">
            <v>Enc.Postais</v>
          </cell>
        </row>
        <row r="68">
          <cell r="A68" t="str">
            <v>29100000</v>
          </cell>
          <cell r="B68" t="str">
            <v>Máquinas e equipamentos para a produção e utilização de energia macânica, excepto motores para aeronaves, automóveis e motociclos</v>
          </cell>
          <cell r="C68">
            <v>191529418.54800001</v>
          </cell>
          <cell r="D68">
            <v>191529418.54800001</v>
          </cell>
          <cell r="E68">
            <v>1.0337921890236474</v>
          </cell>
          <cell r="F68">
            <v>1.0065225420312727</v>
          </cell>
          <cell r="G68">
            <v>1.0661562211127809</v>
          </cell>
          <cell r="H68">
            <v>1.0500879172891533</v>
          </cell>
          <cell r="I68">
            <v>1.0164419402768845</v>
          </cell>
          <cell r="J68">
            <v>1.0063896190496362</v>
          </cell>
          <cell r="K68">
            <v>0.9734948298055438</v>
          </cell>
          <cell r="L68">
            <v>0.98120136819287429</v>
          </cell>
          <cell r="M68">
            <v>0.97292280531768771</v>
          </cell>
          <cell r="N68">
            <v>0.97323549981895385</v>
          </cell>
          <cell r="O68">
            <v>0.97925696521539385</v>
          </cell>
          <cell r="P68">
            <v>0.94049810286617153</v>
          </cell>
          <cell r="Q68">
            <v>0.96800475927863749</v>
          </cell>
          <cell r="R68">
            <v>0.94979937672456205</v>
          </cell>
          <cell r="S68">
            <v>0.95930188505880476</v>
          </cell>
          <cell r="T68">
            <v>0.93888958964848124</v>
          </cell>
          <cell r="U68">
            <v>0.8863793977653126</v>
          </cell>
          <cell r="V68">
            <v>0.92696113826426096</v>
          </cell>
          <cell r="W68">
            <v>0.93600254616995837</v>
          </cell>
          <cell r="X68">
            <v>0.92495042507123593</v>
          </cell>
          <cell r="Y68">
            <v>0.92524173673647236</v>
          </cell>
          <cell r="Z68">
            <v>0.90000508946003499</v>
          </cell>
          <cell r="AA68">
            <v>0.92740633708385001</v>
          </cell>
          <cell r="AB68">
            <v>0.91255398660865938</v>
          </cell>
        </row>
        <row r="69">
          <cell r="A69" t="str">
            <v>29200000</v>
          </cell>
          <cell r="B69" t="str">
            <v>Outras máquinas de uso geral</v>
          </cell>
          <cell r="C69">
            <v>132090014.859</v>
          </cell>
          <cell r="D69">
            <v>132090014.85899998</v>
          </cell>
          <cell r="E69">
            <v>0.97475937733581208</v>
          </cell>
          <cell r="F69">
            <v>1.0237332546030775</v>
          </cell>
          <cell r="G69">
            <v>0.97988699798504708</v>
          </cell>
          <cell r="H69">
            <v>1.0027643911897597</v>
          </cell>
          <cell r="I69">
            <v>1.000058484979226</v>
          </cell>
          <cell r="J69">
            <v>0.99746590803140001</v>
          </cell>
          <cell r="K69">
            <v>1.0048012538516713</v>
          </cell>
          <cell r="L69">
            <v>1.0348959281941754</v>
          </cell>
          <cell r="M69">
            <v>0.96913027032164734</v>
          </cell>
          <cell r="N69">
            <v>0.98119548458042283</v>
          </cell>
          <cell r="O69">
            <v>1.0288664184703789</v>
          </cell>
          <cell r="P69">
            <v>1.0024422304573826</v>
          </cell>
          <cell r="Q69">
            <v>1.0505972735203386</v>
          </cell>
          <cell r="R69">
            <v>1.0406638077634132</v>
          </cell>
          <cell r="S69">
            <v>1.0262006035457554</v>
          </cell>
          <cell r="T69">
            <v>1.0147839122585567</v>
          </cell>
          <cell r="U69">
            <v>0.98742309904942505</v>
          </cell>
          <cell r="V69">
            <v>1.0110000753962025</v>
          </cell>
          <cell r="W69">
            <v>1.0544294168868793</v>
          </cell>
          <cell r="X69">
            <v>0.97503402968302766</v>
          </cell>
          <cell r="Y69">
            <v>1.0039578680157288</v>
          </cell>
          <cell r="Z69">
            <v>1.038284890814255</v>
          </cell>
          <cell r="AA69">
            <v>1.0235682081482889</v>
          </cell>
          <cell r="AB69">
            <v>1.0111329905958562</v>
          </cell>
        </row>
        <row r="70">
          <cell r="A70" t="str">
            <v>29300000</v>
          </cell>
          <cell r="B70" t="str">
            <v>Máquinas e tractores para a agricultura, pecuária e silvicultura</v>
          </cell>
          <cell r="C70">
            <v>6213845.9359999998</v>
          </cell>
          <cell r="D70">
            <v>6213845.9360000007</v>
          </cell>
          <cell r="E70">
            <v>1.0668119469099315</v>
          </cell>
          <cell r="F70">
            <v>0.93003706097462768</v>
          </cell>
          <cell r="G70">
            <v>1.3949509801552131</v>
          </cell>
          <cell r="H70">
            <v>1.2213357563820226</v>
          </cell>
          <cell r="I70">
            <v>0.86649271512316417</v>
          </cell>
          <cell r="J70">
            <v>0.9138977049473449</v>
          </cell>
          <cell r="K70">
            <v>1.0069174261064053</v>
          </cell>
          <cell r="L70">
            <v>0.86194888275219383</v>
          </cell>
          <cell r="M70">
            <v>0.82280247277894325</v>
          </cell>
          <cell r="N70">
            <v>0.95012420299407863</v>
          </cell>
          <cell r="O70">
            <v>0.91045584914989131</v>
          </cell>
          <cell r="P70">
            <v>1.0542250017261836</v>
          </cell>
          <cell r="Q70">
            <v>0.95510488179548902</v>
          </cell>
          <cell r="R70">
            <v>1.0019451005047739</v>
          </cell>
          <cell r="S70">
            <v>0.92116890352134884</v>
          </cell>
          <cell r="T70">
            <v>0.94188196783567091</v>
          </cell>
          <cell r="U70">
            <v>1.0642189788596181</v>
          </cell>
          <cell r="V70">
            <v>0.98025113358432114</v>
          </cell>
          <cell r="W70">
            <v>0.89872947204192755</v>
          </cell>
          <cell r="X70">
            <v>1.2372106512247585</v>
          </cell>
          <cell r="Y70">
            <v>1.0415606990309927</v>
          </cell>
          <cell r="Z70">
            <v>1.1045463430849574</v>
          </cell>
          <cell r="AA70">
            <v>1.183486071340514</v>
          </cell>
          <cell r="AB70">
            <v>0.99133210387558801</v>
          </cell>
        </row>
        <row r="71">
          <cell r="A71" t="str">
            <v>29400000</v>
          </cell>
          <cell r="B71" t="str">
            <v>Máquinas-ferramentas</v>
          </cell>
          <cell r="C71">
            <v>20802409.221999999</v>
          </cell>
          <cell r="D71">
            <v>20802409.221999995</v>
          </cell>
          <cell r="E71">
            <v>0.98751380280600365</v>
          </cell>
          <cell r="F71">
            <v>0.89220218836482368</v>
          </cell>
          <cell r="G71">
            <v>0.8984438644212609</v>
          </cell>
          <cell r="H71">
            <v>0.88317862721938922</v>
          </cell>
          <cell r="I71">
            <v>0.89011460442880896</v>
          </cell>
          <cell r="J71">
            <v>0.9489359683540759</v>
          </cell>
          <cell r="K71">
            <v>1.1037993961165291</v>
          </cell>
          <cell r="L71">
            <v>1.0190697116863272</v>
          </cell>
          <cell r="M71">
            <v>1.0931971164345053</v>
          </cell>
          <cell r="N71">
            <v>1.1145292416625912</v>
          </cell>
          <cell r="O71">
            <v>1.0874744288088269</v>
          </cell>
          <cell r="P71">
            <v>1.0815410496968576</v>
          </cell>
          <cell r="Q71">
            <v>0.98188891118020294</v>
          </cell>
          <cell r="R71">
            <v>0.88676296716025493</v>
          </cell>
          <cell r="S71">
            <v>1.1420005750074091</v>
          </cell>
          <cell r="T71">
            <v>0.92895102269396146</v>
          </cell>
          <cell r="U71">
            <v>0.97393722056138676</v>
          </cell>
          <cell r="V71">
            <v>0.9982196359127451</v>
          </cell>
          <cell r="W71">
            <v>1.0226814873729637</v>
          </cell>
          <cell r="X71">
            <v>0.9537743367690048</v>
          </cell>
          <cell r="Y71">
            <v>0.92382078344780116</v>
          </cell>
          <cell r="Z71">
            <v>0.87323206363343753</v>
          </cell>
          <cell r="AA71">
            <v>1.2918825978350128</v>
          </cell>
          <cell r="AB71">
            <v>0.9556503924527725</v>
          </cell>
        </row>
        <row r="72">
          <cell r="A72" t="str">
            <v>29500000</v>
          </cell>
          <cell r="B72" t="str">
            <v>Outras máquinas e equipamento para uso específico</v>
          </cell>
          <cell r="C72">
            <v>267472363.38999999</v>
          </cell>
          <cell r="D72">
            <v>267472363.39000002</v>
          </cell>
          <cell r="E72">
            <v>0.99473527313235222</v>
          </cell>
          <cell r="F72">
            <v>0.92696069389725932</v>
          </cell>
          <cell r="G72">
            <v>0.91601618353139436</v>
          </cell>
          <cell r="H72">
            <v>1.0249028548184136</v>
          </cell>
          <cell r="I72">
            <v>1.0270408407102181</v>
          </cell>
          <cell r="J72">
            <v>1.0244305993237586</v>
          </cell>
          <cell r="K72">
            <v>1.0650910052606901</v>
          </cell>
          <cell r="L72">
            <v>1.0290636479340216</v>
          </cell>
          <cell r="M72">
            <v>1.002193054074811</v>
          </cell>
          <cell r="N72">
            <v>1.0396788201865694</v>
          </cell>
          <cell r="O72">
            <v>0.97752042833650832</v>
          </cell>
          <cell r="P72">
            <v>0.97236659879400344</v>
          </cell>
          <cell r="Q72">
            <v>0.98563416540132021</v>
          </cell>
          <cell r="R72">
            <v>0.92912771607142464</v>
          </cell>
          <cell r="S72">
            <v>1.0031452745766414</v>
          </cell>
          <cell r="T72">
            <v>0.96345415431830572</v>
          </cell>
          <cell r="U72">
            <v>1.0046518155710749</v>
          </cell>
          <cell r="V72">
            <v>1.0443509894211156</v>
          </cell>
          <cell r="W72">
            <v>0.94948047064620333</v>
          </cell>
          <cell r="X72">
            <v>1.0098309239937444</v>
          </cell>
          <cell r="Y72">
            <v>0.99554544659114541</v>
          </cell>
          <cell r="Z72">
            <v>1.0199020066482307</v>
          </cell>
          <cell r="AA72">
            <v>0.96191486993931463</v>
          </cell>
          <cell r="AB72">
            <v>1.0179737193481662</v>
          </cell>
        </row>
        <row r="73">
          <cell r="A73" t="str">
            <v>29600000</v>
          </cell>
          <cell r="B73" t="str">
            <v>Armas e munições</v>
          </cell>
          <cell r="C73">
            <v>13712408.788000001</v>
          </cell>
          <cell r="D73">
            <v>13712408.788000003</v>
          </cell>
          <cell r="E73">
            <v>0.97635968432289699</v>
          </cell>
          <cell r="F73">
            <v>0.9609057179388063</v>
          </cell>
          <cell r="G73">
            <v>0.97933188939603377</v>
          </cell>
          <cell r="H73">
            <v>1.0419092157013301</v>
          </cell>
          <cell r="I73">
            <v>0.98751254271860245</v>
          </cell>
          <cell r="J73">
            <v>1.078219817510067</v>
          </cell>
          <cell r="K73">
            <v>0.98984817649523493</v>
          </cell>
          <cell r="L73">
            <v>1.0428973559981476</v>
          </cell>
          <cell r="M73">
            <v>0.99696981963279663</v>
          </cell>
          <cell r="N73">
            <v>1.0399337678722467</v>
          </cell>
          <cell r="O73">
            <v>0.94263815571709142</v>
          </cell>
          <cell r="P73">
            <v>0.96347385669674579</v>
          </cell>
          <cell r="Q73">
            <v>1.0661378797192884</v>
          </cell>
          <cell r="R73">
            <v>1.0387630963848205</v>
          </cell>
          <cell r="S73">
            <v>1.0101143460690714</v>
          </cell>
          <cell r="T73">
            <v>1.0334520234029292</v>
          </cell>
          <cell r="U73">
            <v>1.0893780241648932</v>
          </cell>
          <cell r="V73">
            <v>1.1440261018287663</v>
          </cell>
          <cell r="W73">
            <v>1.3536002572064385</v>
          </cell>
          <cell r="X73">
            <v>1.0930920004986451</v>
          </cell>
          <cell r="Y73">
            <v>1.0653312439557499</v>
          </cell>
          <cell r="Z73">
            <v>1.0961566551675208</v>
          </cell>
          <cell r="AA73">
            <v>1.1463193257753692</v>
          </cell>
          <cell r="AB73">
            <v>1.2348829175956348</v>
          </cell>
        </row>
        <row r="74">
          <cell r="A74" t="str">
            <v>29700000</v>
          </cell>
          <cell r="B74" t="str">
            <v>Aparelhos domésticos n.e.</v>
          </cell>
          <cell r="C74">
            <v>209056574.514</v>
          </cell>
          <cell r="D74">
            <v>209056574.514</v>
          </cell>
          <cell r="E74">
            <v>0.97269584276380183</v>
          </cell>
          <cell r="F74">
            <v>0.98179851856956379</v>
          </cell>
          <cell r="G74">
            <v>0.96728907003070919</v>
          </cell>
          <cell r="H74">
            <v>0.99493479524529871</v>
          </cell>
          <cell r="I74">
            <v>0.99148803429837429</v>
          </cell>
          <cell r="J74">
            <v>1.0004764605012342</v>
          </cell>
          <cell r="K74">
            <v>0.99826510845908834</v>
          </cell>
          <cell r="L74">
            <v>1.016194268606502</v>
          </cell>
          <cell r="M74">
            <v>1.0047486187803645</v>
          </cell>
          <cell r="N74">
            <v>1.0086075316838401</v>
          </cell>
          <cell r="O74">
            <v>1.0143515182049871</v>
          </cell>
          <cell r="P74">
            <v>1.0491502328562352</v>
          </cell>
          <cell r="Q74">
            <v>1.0205872749360367</v>
          </cell>
          <cell r="R74">
            <v>1.0619437002692365</v>
          </cell>
          <cell r="S74">
            <v>1.0524075267993283</v>
          </cell>
          <cell r="T74">
            <v>1.0346686886390581</v>
          </cell>
          <cell r="U74">
            <v>1.0421037206526398</v>
          </cell>
          <cell r="V74">
            <v>1.0452546838190704</v>
          </cell>
          <cell r="W74">
            <v>1.0726799580082775</v>
          </cell>
          <cell r="X74">
            <v>1.0188211735455808</v>
          </cell>
          <cell r="Y74">
            <v>1.0919073604709526</v>
          </cell>
          <cell r="Z74">
            <v>1.1022573787707923</v>
          </cell>
          <cell r="AA74">
            <v>1.1025904799407422</v>
          </cell>
          <cell r="AB74">
            <v>1.0743966237215108</v>
          </cell>
        </row>
        <row r="75">
          <cell r="A75" t="str">
            <v>30000000</v>
          </cell>
          <cell r="B75" t="str">
            <v>Máquinas de escritório e equipamento para o tratamento automático da informação</v>
          </cell>
          <cell r="C75">
            <v>60378382.055</v>
          </cell>
          <cell r="D75">
            <v>60378382.055</v>
          </cell>
          <cell r="E75">
            <v>0.92637459703559322</v>
          </cell>
          <cell r="F75">
            <v>0.9060443853604917</v>
          </cell>
          <cell r="G75">
            <v>1.0704364373979205</v>
          </cell>
          <cell r="H75">
            <v>0.92764626217072377</v>
          </cell>
          <cell r="I75">
            <v>1.1068282622872625</v>
          </cell>
          <cell r="J75">
            <v>0.88579292099188633</v>
          </cell>
          <cell r="K75">
            <v>1.0879973347476533</v>
          </cell>
          <cell r="L75">
            <v>1.0137063956197674</v>
          </cell>
          <cell r="M75">
            <v>0.82774278116371802</v>
          </cell>
          <cell r="N75">
            <v>1.0001428445684615</v>
          </cell>
          <cell r="O75">
            <v>1.1042202104206222</v>
          </cell>
          <cell r="P75">
            <v>1.1430675682358993</v>
          </cell>
          <cell r="Q75">
            <v>0.80084862405962642</v>
          </cell>
          <cell r="R75">
            <v>0.98969124174322154</v>
          </cell>
          <cell r="S75">
            <v>0.93509124450446801</v>
          </cell>
          <cell r="T75">
            <v>1.3236937008334022</v>
          </cell>
          <cell r="U75">
            <v>1.2957250745941455</v>
          </cell>
          <cell r="V75">
            <v>1.1859809286958638</v>
          </cell>
          <cell r="W75">
            <v>1.1441104678200238</v>
          </cell>
          <cell r="X75">
            <v>1.129217131045366</v>
          </cell>
          <cell r="Y75">
            <v>1.3252320512695044</v>
          </cell>
          <cell r="Z75">
            <v>1.103241276344999</v>
          </cell>
          <cell r="AA75">
            <v>1.0927586975687336</v>
          </cell>
          <cell r="AB75">
            <v>0.96016357223599813</v>
          </cell>
        </row>
        <row r="76">
          <cell r="A76" t="str">
            <v>31100000</v>
          </cell>
          <cell r="B76" t="str">
            <v>Motores, geradores e transformadores eléctricos</v>
          </cell>
          <cell r="C76">
            <v>128918510.63699999</v>
          </cell>
          <cell r="D76">
            <v>128918510.63699999</v>
          </cell>
          <cell r="E76">
            <v>1.0375825747938914</v>
          </cell>
          <cell r="F76">
            <v>0.92818173489967981</v>
          </cell>
          <cell r="G76">
            <v>0.93093942603840263</v>
          </cell>
          <cell r="H76">
            <v>0.9960663561247346</v>
          </cell>
          <cell r="I76">
            <v>0.97577160273949504</v>
          </cell>
          <cell r="J76">
            <v>1.048394199416278</v>
          </cell>
          <cell r="K76">
            <v>1.0262134790389699</v>
          </cell>
          <cell r="L76">
            <v>0.9804018185391965</v>
          </cell>
          <cell r="M76">
            <v>1.0200009193373061</v>
          </cell>
          <cell r="N76">
            <v>0.96672161694926551</v>
          </cell>
          <cell r="O76">
            <v>1.0629390855530843</v>
          </cell>
          <cell r="P76">
            <v>1.0267871865696963</v>
          </cell>
          <cell r="Q76">
            <v>0.96051381219838505</v>
          </cell>
          <cell r="R76">
            <v>0.9247999316805906</v>
          </cell>
          <cell r="S76">
            <v>0.99810820715600423</v>
          </cell>
          <cell r="T76">
            <v>1.023130349359531</v>
          </cell>
          <cell r="U76">
            <v>0.97080428159981935</v>
          </cell>
          <cell r="V76">
            <v>0.96396312622993419</v>
          </cell>
          <cell r="W76">
            <v>1.0893386626277342</v>
          </cell>
          <cell r="X76">
            <v>0.94894418628165433</v>
          </cell>
          <cell r="Y76">
            <v>0.90937607463327363</v>
          </cell>
          <cell r="Z76">
            <v>0.96193634445471132</v>
          </cell>
          <cell r="AA76">
            <v>1.0875922259604092</v>
          </cell>
          <cell r="AB76">
            <v>1.0410181763736717</v>
          </cell>
        </row>
        <row r="77">
          <cell r="A77" t="str">
            <v>31200000</v>
          </cell>
          <cell r="B77" t="str">
            <v>Aparelhos de distribuição e de controlo de electricidade</v>
          </cell>
          <cell r="C77">
            <v>174540865.236</v>
          </cell>
          <cell r="D77">
            <v>174540865.23600006</v>
          </cell>
          <cell r="E77">
            <v>0.95472221602766016</v>
          </cell>
          <cell r="F77">
            <v>1.061162013985389</v>
          </cell>
          <cell r="G77">
            <v>0.97648413217307939</v>
          </cell>
          <cell r="H77">
            <v>0.9441023736181875</v>
          </cell>
          <cell r="I77">
            <v>1.0252323479916812</v>
          </cell>
          <cell r="J77">
            <v>1.0025876884634024</v>
          </cell>
          <cell r="K77">
            <v>1.0889360843263025</v>
          </cell>
          <cell r="L77">
            <v>0.98823930099224933</v>
          </cell>
          <cell r="M77">
            <v>1.0386420139348795</v>
          </cell>
          <cell r="N77">
            <v>0.99729989428755039</v>
          </cell>
          <cell r="O77">
            <v>0.99030480401927024</v>
          </cell>
          <cell r="P77">
            <v>0.93228713018034914</v>
          </cell>
          <cell r="Q77">
            <v>0.84472890263824696</v>
          </cell>
          <cell r="R77">
            <v>1.0865368884440672</v>
          </cell>
          <cell r="S77">
            <v>1.0193673241306787</v>
          </cell>
          <cell r="T77">
            <v>0.97834879621973836</v>
          </cell>
          <cell r="U77">
            <v>0.96822001176027828</v>
          </cell>
          <cell r="V77">
            <v>0.96541373121517771</v>
          </cell>
          <cell r="W77">
            <v>1.4086422595389136</v>
          </cell>
          <cell r="X77">
            <v>0.84623708136131603</v>
          </cell>
          <cell r="Y77">
            <v>4.9806184223042731</v>
          </cell>
          <cell r="Z77">
            <v>0.92864846235737752</v>
          </cell>
          <cell r="AA77">
            <v>1.1292048143005591</v>
          </cell>
          <cell r="AB77">
            <v>1.3153850274038836</v>
          </cell>
        </row>
        <row r="78">
          <cell r="A78" t="str">
            <v>31300000</v>
          </cell>
          <cell r="B78" t="str">
            <v>Fios e cabos isolados</v>
          </cell>
          <cell r="C78">
            <v>165355050.76499999</v>
          </cell>
          <cell r="D78">
            <v>165355050.76499996</v>
          </cell>
          <cell r="E78">
            <v>0.89436694837803066</v>
          </cell>
          <cell r="F78">
            <v>0.77123291957826723</v>
          </cell>
          <cell r="G78">
            <v>0.67875247451736964</v>
          </cell>
          <cell r="H78">
            <v>0.91503098407892247</v>
          </cell>
          <cell r="I78">
            <v>0.65356748025765377</v>
          </cell>
          <cell r="J78">
            <v>0.9606967511584048</v>
          </cell>
          <cell r="K78">
            <v>1.7210957571328709</v>
          </cell>
          <cell r="L78">
            <v>1.03496107100629</v>
          </cell>
          <cell r="M78">
            <v>1.0038111488001489</v>
          </cell>
          <cell r="N78">
            <v>1.1091950560247645</v>
          </cell>
          <cell r="O78">
            <v>1.1321244359250613</v>
          </cell>
          <cell r="P78">
            <v>1.125164973142216</v>
          </cell>
          <cell r="Q78">
            <v>1.1481910610091277</v>
          </cell>
          <cell r="R78">
            <v>1.1358272854325897</v>
          </cell>
          <cell r="S78">
            <v>0.97764737899880894</v>
          </cell>
          <cell r="T78">
            <v>0.7277850693662179</v>
          </cell>
          <cell r="U78">
            <v>0.89870965886551502</v>
          </cell>
          <cell r="V78">
            <v>0.99162955689952914</v>
          </cell>
          <cell r="W78">
            <v>0.98892890504122011</v>
          </cell>
          <cell r="X78">
            <v>0.95790926589569925</v>
          </cell>
          <cell r="Y78">
            <v>0.82331957515320719</v>
          </cell>
          <cell r="Z78">
            <v>0.92244315936123866</v>
          </cell>
          <cell r="AA78">
            <v>0.98975428621289463</v>
          </cell>
          <cell r="AB78">
            <v>0.84335997997767642</v>
          </cell>
        </row>
        <row r="79">
          <cell r="A79" t="str">
            <v>31400000</v>
          </cell>
          <cell r="B79" t="str">
            <v>Acumuladores, pilhas e baterias de pilhas, eléctricos</v>
          </cell>
          <cell r="C79">
            <v>84828951.905000001</v>
          </cell>
          <cell r="D79">
            <v>84828951.905000016</v>
          </cell>
          <cell r="E79">
            <v>1.0133936138311823</v>
          </cell>
          <cell r="F79">
            <v>1.0144047857575067</v>
          </cell>
          <cell r="G79">
            <v>1.0063842825472562</v>
          </cell>
          <cell r="H79">
            <v>1.0259223094605983</v>
          </cell>
          <cell r="I79">
            <v>1.0322334221108667</v>
          </cell>
          <cell r="J79">
            <v>1.0111017459141569</v>
          </cell>
          <cell r="K79">
            <v>1.0062205438706673</v>
          </cell>
          <cell r="L79">
            <v>0.98680490017592704</v>
          </cell>
          <cell r="M79">
            <v>0.97844342879597979</v>
          </cell>
          <cell r="N79">
            <v>0.96482607915543295</v>
          </cell>
          <cell r="O79">
            <v>0.9863445642583748</v>
          </cell>
          <cell r="P79">
            <v>0.97392032412205165</v>
          </cell>
          <cell r="Q79">
            <v>1.0239586225833248</v>
          </cell>
          <cell r="R79">
            <v>1.0221855474305104</v>
          </cell>
          <cell r="S79">
            <v>1.0234726401913423</v>
          </cell>
          <cell r="T79">
            <v>1.0229473998933658</v>
          </cell>
          <cell r="U79">
            <v>1.0291000457446777</v>
          </cell>
          <cell r="V79">
            <v>1.0250840454985304</v>
          </cell>
          <cell r="W79">
            <v>1.0266311904833483</v>
          </cell>
          <cell r="X79">
            <v>1.0539363224015228</v>
          </cell>
          <cell r="Y79">
            <v>1.0332873154148827</v>
          </cell>
          <cell r="Z79">
            <v>1.0436528710052562</v>
          </cell>
          <cell r="AA79">
            <v>1.0321745781992351</v>
          </cell>
          <cell r="AB79">
            <v>1.0358306185275115</v>
          </cell>
        </row>
        <row r="80">
          <cell r="A80" t="str">
            <v>31500000</v>
          </cell>
          <cell r="B80" t="str">
            <v>Lâmpadas eléctricas e outro material de iluminação</v>
          </cell>
          <cell r="C80">
            <v>19957060.657000002</v>
          </cell>
          <cell r="D80">
            <v>19957060.657000002</v>
          </cell>
          <cell r="E80">
            <v>0.95968644811558768</v>
          </cell>
          <cell r="F80">
            <v>0.99979133035021761</v>
          </cell>
          <cell r="G80">
            <v>0.94639820742135539</v>
          </cell>
          <cell r="H80">
            <v>1.004888777037598</v>
          </cell>
          <cell r="I80">
            <v>0.93765257614559638</v>
          </cell>
          <cell r="J80">
            <v>0.99368792762713676</v>
          </cell>
          <cell r="K80">
            <v>1.0451186746066778</v>
          </cell>
          <cell r="L80">
            <v>0.94889983857632776</v>
          </cell>
          <cell r="M80">
            <v>1.0058744642895281</v>
          </cell>
          <cell r="N80">
            <v>0.99451539468193439</v>
          </cell>
          <cell r="O80">
            <v>1.1019454708784269</v>
          </cell>
          <cell r="P80">
            <v>1.0615408902696135</v>
          </cell>
          <cell r="Q80">
            <v>1.068300603391936</v>
          </cell>
          <cell r="R80">
            <v>1.0326045200513996</v>
          </cell>
          <cell r="S80">
            <v>1.0340084397817788</v>
          </cell>
          <cell r="T80">
            <v>1.0706456602300862</v>
          </cell>
          <cell r="U80">
            <v>1.0974342144631883</v>
          </cell>
          <cell r="V80">
            <v>1.0392388755435349</v>
          </cell>
          <cell r="W80">
            <v>1.0760070097392764</v>
          </cell>
          <cell r="X80">
            <v>1.0278663533742707</v>
          </cell>
          <cell r="Y80">
            <v>1.0649848887689926</v>
          </cell>
          <cell r="Z80">
            <v>1.1500003340810396</v>
          </cell>
          <cell r="AA80">
            <v>1.1158601244764954</v>
          </cell>
          <cell r="AB80">
            <v>1.0816121369328162</v>
          </cell>
        </row>
        <row r="81">
          <cell r="A81" t="str">
            <v>31600000</v>
          </cell>
          <cell r="B81" t="str">
            <v>Equipamento eléctrico, n.e.</v>
          </cell>
          <cell r="C81">
            <v>683928526.95299995</v>
          </cell>
          <cell r="D81">
            <v>683928526.95299995</v>
          </cell>
          <cell r="E81">
            <v>0.98821775536268008</v>
          </cell>
          <cell r="F81">
            <v>0.96566280758931722</v>
          </cell>
          <cell r="G81">
            <v>1.0214516993476879</v>
          </cell>
          <cell r="H81">
            <v>0.63039319688430351</v>
          </cell>
          <cell r="I81">
            <v>1.0033663045503738</v>
          </cell>
          <cell r="J81">
            <v>1.0103123326338561</v>
          </cell>
          <cell r="K81">
            <v>0.95169308414598797</v>
          </cell>
          <cell r="L81">
            <v>1.0918218611486634</v>
          </cell>
          <cell r="M81">
            <v>0.96654058696490153</v>
          </cell>
          <cell r="N81">
            <v>1.1304720295264061</v>
          </cell>
          <cell r="O81">
            <v>1.1065337613696704</v>
          </cell>
          <cell r="P81">
            <v>1.1335345804761527</v>
          </cell>
          <cell r="Q81">
            <v>0.99633240938060763</v>
          </cell>
          <cell r="R81">
            <v>1.0237056648764857</v>
          </cell>
          <cell r="S81">
            <v>1.169117203642924</v>
          </cell>
          <cell r="T81">
            <v>1.2030423733384965</v>
          </cell>
          <cell r="U81">
            <v>1.1943881550494218</v>
          </cell>
          <cell r="V81">
            <v>1.2518864769383313</v>
          </cell>
          <cell r="W81">
            <v>1.2254434155275151</v>
          </cell>
          <cell r="X81">
            <v>1.2460613162245069</v>
          </cell>
          <cell r="Y81">
            <v>1.2313531245471507</v>
          </cell>
          <cell r="Z81">
            <v>1.2534712523470286</v>
          </cell>
          <cell r="AA81">
            <v>1.256767207934681</v>
          </cell>
          <cell r="AB81">
            <v>1.2914091150524643</v>
          </cell>
        </row>
        <row r="82">
          <cell r="A82" t="str">
            <v>320E0000</v>
          </cell>
          <cell r="B82" t="str">
            <v>Enc.Postais</v>
          </cell>
        </row>
        <row r="83">
          <cell r="A83" t="str">
            <v>32100000</v>
          </cell>
          <cell r="B83" t="str">
            <v>Válvulas, tubos e outros componentes electrónicos</v>
          </cell>
          <cell r="C83">
            <v>374666622.03200001</v>
          </cell>
          <cell r="D83">
            <v>374666622.03199995</v>
          </cell>
          <cell r="E83">
            <v>1.0160102129287476</v>
          </cell>
          <cell r="F83">
            <v>1.0180301994849905</v>
          </cell>
          <cell r="G83">
            <v>1.0411071973216564</v>
          </cell>
          <cell r="H83">
            <v>0.94164476323243018</v>
          </cell>
          <cell r="I83">
            <v>0.99195690015589133</v>
          </cell>
          <cell r="J83">
            <v>0.94708054477171855</v>
          </cell>
          <cell r="K83">
            <v>1.0110006291723412</v>
          </cell>
          <cell r="L83">
            <v>0.99189459430158644</v>
          </cell>
          <cell r="M83">
            <v>1.0350286762409044</v>
          </cell>
          <cell r="N83">
            <v>0.98790097671496313</v>
          </cell>
          <cell r="O83">
            <v>1.0292677128242944</v>
          </cell>
          <cell r="P83">
            <v>0.98907759285047603</v>
          </cell>
          <cell r="Q83">
            <v>1.0335164385443021</v>
          </cell>
          <cell r="R83">
            <v>1.0488409045351912</v>
          </cell>
          <cell r="S83">
            <v>1.0057854543621672</v>
          </cell>
          <cell r="T83">
            <v>1.2401878671642599</v>
          </cell>
          <cell r="U83">
            <v>0.92055491589649163</v>
          </cell>
          <cell r="V83">
            <v>0.88311908684990847</v>
          </cell>
          <cell r="W83">
            <v>0.98211787274504003</v>
          </cell>
          <cell r="X83">
            <v>0.97358016065061037</v>
          </cell>
          <cell r="Y83">
            <v>0.92214557157857413</v>
          </cell>
          <cell r="Z83">
            <v>0.87223536844616401</v>
          </cell>
          <cell r="AA83">
            <v>0.82881569400549748</v>
          </cell>
          <cell r="AB83">
            <v>0.83875414844658125</v>
          </cell>
        </row>
        <row r="84">
          <cell r="A84" t="str">
            <v>32200000</v>
          </cell>
          <cell r="B84" t="str">
            <v>Aparelhos emissores de rádio e televisão e aparelhos de telefonia e telegrafia por fios</v>
          </cell>
          <cell r="C84">
            <v>39853934.472000003</v>
          </cell>
          <cell r="D84">
            <v>39853934.472000003</v>
          </cell>
          <cell r="E84">
            <v>1.0421265436374418</v>
          </cell>
          <cell r="F84">
            <v>1.1860651042510786</v>
          </cell>
          <cell r="G84">
            <v>1.163800845647176</v>
          </cell>
          <cell r="H84">
            <v>1.1217641305568795</v>
          </cell>
          <cell r="I84">
            <v>0.94218975307466901</v>
          </cell>
          <cell r="J84">
            <v>0.85379118790116271</v>
          </cell>
          <cell r="K84">
            <v>1.1884344321123137</v>
          </cell>
          <cell r="L84">
            <v>1.0231953752853866</v>
          </cell>
          <cell r="M84">
            <v>0.91593769790144663</v>
          </cell>
          <cell r="N84">
            <v>1.0484130137271228</v>
          </cell>
          <cell r="O84">
            <v>0.4009737226629721</v>
          </cell>
          <cell r="P84">
            <v>1.113308193242349</v>
          </cell>
          <cell r="Q84">
            <v>1.008657156891124</v>
          </cell>
          <cell r="R84">
            <v>1.1429633322990964</v>
          </cell>
          <cell r="S84">
            <v>1.1087111284695794</v>
          </cell>
          <cell r="T84">
            <v>0.76914400599455934</v>
          </cell>
          <cell r="U84">
            <v>1.1421452100353899</v>
          </cell>
          <cell r="V84">
            <v>1.2373502561111624</v>
          </cell>
          <cell r="W84">
            <v>1.0481283278171438</v>
          </cell>
          <cell r="X84">
            <v>0.85538593880646419</v>
          </cell>
          <cell r="Y84">
            <v>1.2336619779094917</v>
          </cell>
          <cell r="Z84">
            <v>0.95003290573637345</v>
          </cell>
          <cell r="AA84">
            <v>1.0542371363621812</v>
          </cell>
          <cell r="AB84">
            <v>1.1080677109389958</v>
          </cell>
        </row>
        <row r="85">
          <cell r="A85" t="str">
            <v>32300000</v>
          </cell>
          <cell r="B85" t="str">
            <v>Aparelhos receptores e material de rádio e de televisão, aparelhos de gravação ou de reprodução de som e imagens e material associado</v>
          </cell>
          <cell r="C85">
            <v>724339983.26699996</v>
          </cell>
          <cell r="D85">
            <v>724339983.26700008</v>
          </cell>
          <cell r="E85">
            <v>0.94793690814223375</v>
          </cell>
          <cell r="F85">
            <v>1.1758535689232157</v>
          </cell>
          <cell r="G85">
            <v>1.04565981866899</v>
          </cell>
          <cell r="H85">
            <v>1.0337738720467102</v>
          </cell>
          <cell r="I85">
            <v>1.0461171501396749</v>
          </cell>
          <cell r="J85">
            <v>1.0393380939167642</v>
          </cell>
          <cell r="K85">
            <v>1.1789974726999284</v>
          </cell>
          <cell r="L85">
            <v>0.79729777153099524</v>
          </cell>
          <cell r="M85">
            <v>0.82086204899638471</v>
          </cell>
          <cell r="N85">
            <v>0.84607764682232045</v>
          </cell>
          <cell r="O85">
            <v>1.0344301106268494</v>
          </cell>
          <cell r="P85">
            <v>1.0336555374859318</v>
          </cell>
          <cell r="Q85">
            <v>0.98605553773782395</v>
          </cell>
          <cell r="R85">
            <v>1.0753680561438135</v>
          </cell>
          <cell r="S85">
            <v>1.0729912861065007</v>
          </cell>
          <cell r="T85">
            <v>1.1082581353907872</v>
          </cell>
          <cell r="U85">
            <v>1.0855159709004256</v>
          </cell>
          <cell r="V85">
            <v>0.85238070554016254</v>
          </cell>
          <cell r="W85">
            <v>0.85241533184330143</v>
          </cell>
          <cell r="X85">
            <v>0.83922216492595481</v>
          </cell>
          <cell r="Y85">
            <v>0.83058196379619575</v>
          </cell>
          <cell r="Z85">
            <v>0.75049881268242635</v>
          </cell>
          <cell r="AA85">
            <v>0.7746669362938351</v>
          </cell>
          <cell r="AB85">
            <v>0.90084003956062608</v>
          </cell>
        </row>
        <row r="86">
          <cell r="A86" t="str">
            <v>330E0000</v>
          </cell>
          <cell r="B86" t="str">
            <v>Enc.Postais</v>
          </cell>
        </row>
        <row r="87">
          <cell r="A87" t="str">
            <v>33100000</v>
          </cell>
          <cell r="B87" t="str">
            <v>Material médico-cirúrgico, ortopédico</v>
          </cell>
          <cell r="C87">
            <v>29938665.022999998</v>
          </cell>
          <cell r="D87">
            <v>29938665.022999998</v>
          </cell>
          <cell r="E87">
            <v>0.90926821562348281</v>
          </cell>
          <cell r="F87">
            <v>0.92436823921706279</v>
          </cell>
          <cell r="G87">
            <v>1.045508513668405</v>
          </cell>
          <cell r="H87">
            <v>1.0469700552117065</v>
          </cell>
          <cell r="I87">
            <v>0.96391657250046681</v>
          </cell>
          <cell r="J87">
            <v>1.0543138722104353</v>
          </cell>
          <cell r="K87">
            <v>0.96609345269697799</v>
          </cell>
          <cell r="L87">
            <v>0.91755895666063869</v>
          </cell>
          <cell r="M87">
            <v>1.1055014011489404</v>
          </cell>
          <cell r="N87">
            <v>0.93446964078674255</v>
          </cell>
          <cell r="O87">
            <v>1.145611837061602</v>
          </cell>
          <cell r="P87">
            <v>0.98641924321353924</v>
          </cell>
          <cell r="Q87">
            <v>1.0553189338433404</v>
          </cell>
          <cell r="R87">
            <v>1.0336864317963654</v>
          </cell>
          <cell r="S87">
            <v>1.1174299966984031</v>
          </cell>
          <cell r="T87">
            <v>1.0146438872563373</v>
          </cell>
          <cell r="U87">
            <v>1.0487152247268821</v>
          </cell>
          <cell r="V87">
            <v>1.0042732769854343</v>
          </cell>
          <cell r="W87">
            <v>0.99395334779688593</v>
          </cell>
          <cell r="X87">
            <v>0.98288130655813066</v>
          </cell>
          <cell r="Y87">
            <v>1.1356842202007382</v>
          </cell>
          <cell r="Z87">
            <v>1.2570454827951463</v>
          </cell>
          <cell r="AA87">
            <v>1.139313588499445</v>
          </cell>
          <cell r="AB87">
            <v>1.1432063173614238</v>
          </cell>
        </row>
        <row r="88">
          <cell r="A88" t="str">
            <v>33200000</v>
          </cell>
          <cell r="B88" t="str">
            <v>Instrumentos e aparelhos de medida, verificação, controlo, navegação e outros fins</v>
          </cell>
          <cell r="C88">
            <v>69209049.083000004</v>
          </cell>
          <cell r="D88">
            <v>69209049.083000019</v>
          </cell>
          <cell r="E88">
            <v>0.94727617382555129</v>
          </cell>
          <cell r="F88">
            <v>0.88671110172443179</v>
          </cell>
          <cell r="G88">
            <v>1.0200309672647752</v>
          </cell>
          <cell r="H88">
            <v>1.0084072321699944</v>
          </cell>
          <cell r="I88">
            <v>1.003086162518839</v>
          </cell>
          <cell r="J88">
            <v>1.0889044680154176</v>
          </cell>
          <cell r="K88">
            <v>0.91822760915854662</v>
          </cell>
          <cell r="L88">
            <v>1.1533369000207101</v>
          </cell>
          <cell r="M88">
            <v>0.99630051673736209</v>
          </cell>
          <cell r="N88">
            <v>1.0298364376033406</v>
          </cell>
          <cell r="O88">
            <v>0.96396714826661023</v>
          </cell>
          <cell r="P88">
            <v>0.98391528269442163</v>
          </cell>
          <cell r="Q88">
            <v>1.1260950147840074</v>
          </cell>
          <cell r="R88">
            <v>1.0190284458471213</v>
          </cell>
          <cell r="S88">
            <v>1.4113870748076152</v>
          </cell>
          <cell r="T88">
            <v>1.4031529933742002</v>
          </cell>
          <cell r="U88">
            <v>1.2289407878688881</v>
          </cell>
          <cell r="V88">
            <v>1.1412803667318883</v>
          </cell>
          <cell r="W88">
            <v>1.0551108804412768</v>
          </cell>
          <cell r="X88">
            <v>1.0123986952967785</v>
          </cell>
          <cell r="Y88">
            <v>0.93478407450050149</v>
          </cell>
          <cell r="Z88">
            <v>0.76914955593579737</v>
          </cell>
          <cell r="AA88">
            <v>1.2548760677377218</v>
          </cell>
          <cell r="AB88">
            <v>0.86960795420726977</v>
          </cell>
        </row>
        <row r="89">
          <cell r="A89" t="str">
            <v>33400000</v>
          </cell>
          <cell r="B89" t="str">
            <v>Material óptico, fotográfico e cinematográfico</v>
          </cell>
          <cell r="C89">
            <v>38717914.784999996</v>
          </cell>
          <cell r="D89">
            <v>38717914.784999996</v>
          </cell>
          <cell r="E89">
            <v>0.90346275834411316</v>
          </cell>
          <cell r="F89">
            <v>1.8281515096520422</v>
          </cell>
          <cell r="G89">
            <v>0.82778429127398123</v>
          </cell>
          <cell r="H89">
            <v>0.83615905923874601</v>
          </cell>
          <cell r="I89">
            <v>0.71737558779079713</v>
          </cell>
          <cell r="J89">
            <v>0.81181136378236374</v>
          </cell>
          <cell r="K89">
            <v>1.0065576046450888</v>
          </cell>
          <cell r="L89">
            <v>1.0929305738246282</v>
          </cell>
          <cell r="M89">
            <v>1.0527776352101232</v>
          </cell>
          <cell r="N89">
            <v>1.0876053528953045</v>
          </cell>
          <cell r="O89">
            <v>1.0313949615159408</v>
          </cell>
          <cell r="P89">
            <v>0.80398930182687089</v>
          </cell>
          <cell r="Q89">
            <v>1.9472508186751203</v>
          </cell>
          <cell r="R89">
            <v>2.6352119067998414</v>
          </cell>
          <cell r="S89">
            <v>7.1912872352654178</v>
          </cell>
          <cell r="T89">
            <v>3.3119501013459467</v>
          </cell>
          <cell r="U89">
            <v>5.5777435542263696</v>
          </cell>
          <cell r="V89">
            <v>7.1190085102688476</v>
          </cell>
          <cell r="W89">
            <v>7.2034120709697804</v>
          </cell>
          <cell r="X89">
            <v>4.850585791280726</v>
          </cell>
          <cell r="Y89">
            <v>6.4008690322069697</v>
          </cell>
          <cell r="Z89">
            <v>5.0685966842657662</v>
          </cell>
          <cell r="AA89">
            <v>6.1862742173186325</v>
          </cell>
          <cell r="AB89">
            <v>4.9722064468796932</v>
          </cell>
        </row>
        <row r="90">
          <cell r="A90" t="str">
            <v>33500000</v>
          </cell>
          <cell r="B90" t="str">
            <v>Relógios e de material de relojoaria</v>
          </cell>
          <cell r="C90">
            <v>5605278.8200000003</v>
          </cell>
          <cell r="D90">
            <v>5605278.8199999994</v>
          </cell>
          <cell r="E90">
            <v>0.7702375064085567</v>
          </cell>
          <cell r="F90">
            <v>0.7524751558764462</v>
          </cell>
          <cell r="G90">
            <v>0.81927703016513254</v>
          </cell>
          <cell r="H90">
            <v>0.85510758729368508</v>
          </cell>
          <cell r="I90">
            <v>1.0032168671731185</v>
          </cell>
          <cell r="J90">
            <v>1.1493893533635342</v>
          </cell>
          <cell r="K90">
            <v>1.01595222931093</v>
          </cell>
          <cell r="L90">
            <v>0.93195123206315811</v>
          </cell>
          <cell r="M90">
            <v>1.1201972915577338</v>
          </cell>
          <cell r="N90">
            <v>1.0783088488246817</v>
          </cell>
          <cell r="O90">
            <v>1.3082649649738922</v>
          </cell>
          <cell r="P90">
            <v>1.1956219329891307</v>
          </cell>
          <cell r="Q90">
            <v>0.84767272932753601</v>
          </cell>
          <cell r="R90">
            <v>0.83187370278668094</v>
          </cell>
          <cell r="S90">
            <v>0.82039985067975285</v>
          </cell>
          <cell r="T90">
            <v>1.3192699565668513</v>
          </cell>
          <cell r="U90">
            <v>0.88706133224698891</v>
          </cell>
          <cell r="V90">
            <v>1.1462685919668247</v>
          </cell>
          <cell r="W90">
            <v>0.77311052832556326</v>
          </cell>
          <cell r="X90">
            <v>1.0000258604273837</v>
          </cell>
          <cell r="Y90">
            <v>0.71645505396932452</v>
          </cell>
          <cell r="Z90">
            <v>1.1965682410008289</v>
          </cell>
          <cell r="AA90">
            <v>1.3452309098501558</v>
          </cell>
          <cell r="AB90">
            <v>1.2042954961655905</v>
          </cell>
        </row>
        <row r="91">
          <cell r="A91" t="str">
            <v>34100100</v>
          </cell>
          <cell r="B91" t="str">
            <v>Motores de explosão, dos tipos utilizados para veículos automóveis e motociclos</v>
          </cell>
          <cell r="C91">
            <v>845684.45400000003</v>
          </cell>
          <cell r="D91">
            <v>845684.45399999991</v>
          </cell>
          <cell r="G91">
            <v>1.0512769916884201</v>
          </cell>
          <cell r="H91">
            <v>1.3000018105697382</v>
          </cell>
          <cell r="M91">
            <v>0.64872119774184178</v>
          </cell>
          <cell r="Q91">
            <v>1.365252602732556</v>
          </cell>
        </row>
        <row r="92">
          <cell r="A92" t="str">
            <v>34100200</v>
          </cell>
          <cell r="B92" t="str">
            <v>Veículos automóveis de passageiros</v>
          </cell>
          <cell r="C92">
            <v>2132049888.2360001</v>
          </cell>
          <cell r="D92">
            <v>2132049888.2360001</v>
          </cell>
          <cell r="E92">
            <v>0.93543146290926127</v>
          </cell>
          <cell r="F92">
            <v>0.93272347789083609</v>
          </cell>
          <cell r="G92">
            <v>0.9743148409842034</v>
          </cell>
          <cell r="H92">
            <v>0.99009981420034976</v>
          </cell>
          <cell r="I92">
            <v>0.99430838570300306</v>
          </cell>
          <cell r="J92">
            <v>1.003611099550058</v>
          </cell>
          <cell r="K92">
            <v>1.0087868452492754</v>
          </cell>
          <cell r="L92">
            <v>1.0199695761358354</v>
          </cell>
          <cell r="M92">
            <v>1.0201538587973071</v>
          </cell>
          <cell r="N92">
            <v>1.028369913433576</v>
          </cell>
          <cell r="O92">
            <v>1.0444873758307784</v>
          </cell>
          <cell r="P92">
            <v>1.0477433493155155</v>
          </cell>
          <cell r="Q92">
            <v>0.98877821637463081</v>
          </cell>
          <cell r="R92">
            <v>0.99160304713145442</v>
          </cell>
          <cell r="S92">
            <v>1.0056432568744991</v>
          </cell>
          <cell r="T92">
            <v>0.99600773672473775</v>
          </cell>
          <cell r="U92">
            <v>0.996960281490617</v>
          </cell>
          <cell r="V92">
            <v>0.98746119581414626</v>
          </cell>
          <cell r="W92">
            <v>0.98594395578524119</v>
          </cell>
          <cell r="X92">
            <v>0.68468491774700901</v>
          </cell>
          <cell r="Y92">
            <v>0.98395527316262388</v>
          </cell>
          <cell r="Z92">
            <v>0.99791864571909661</v>
          </cell>
          <cell r="AA92">
            <v>1.0066472856239306</v>
          </cell>
          <cell r="AB92">
            <v>1.0036688167468077</v>
          </cell>
        </row>
        <row r="93">
          <cell r="A93" t="str">
            <v>34100300</v>
          </cell>
          <cell r="B93" t="str">
            <v>Veículos automóveis para o transporte de dez ou mais passageiros (incluindo o condutor)</v>
          </cell>
          <cell r="C93">
            <v>10382314.287</v>
          </cell>
          <cell r="D93">
            <v>10382314.287</v>
          </cell>
          <cell r="E93">
            <v>0.70137462254853988</v>
          </cell>
          <cell r="F93">
            <v>1.2418918111685422</v>
          </cell>
          <cell r="G93">
            <v>1.0265352770413099</v>
          </cell>
          <cell r="H93">
            <v>0.95215833618143297</v>
          </cell>
          <cell r="I93">
            <v>0.85965448049251225</v>
          </cell>
          <cell r="J93">
            <v>0.9247094911502648</v>
          </cell>
          <cell r="K93">
            <v>1.0275299327055607</v>
          </cell>
          <cell r="L93">
            <v>1.145805427420258</v>
          </cell>
          <cell r="M93">
            <v>1.1200008381845192</v>
          </cell>
          <cell r="N93">
            <v>1.0395388328960675</v>
          </cell>
          <cell r="O93">
            <v>0.93495822473371448</v>
          </cell>
          <cell r="P93">
            <v>1.0258427254772771</v>
          </cell>
          <cell r="Q93">
            <v>0.82934388750552113</v>
          </cell>
          <cell r="R93">
            <v>1.0346429695408366</v>
          </cell>
          <cell r="S93">
            <v>1.7841036997499282</v>
          </cell>
          <cell r="T93">
            <v>1.2322745792008176</v>
          </cell>
          <cell r="U93">
            <v>1.2904375201977467</v>
          </cell>
          <cell r="V93">
            <v>0.82118833283443016</v>
          </cell>
          <cell r="W93">
            <v>0.95269172810880487</v>
          </cell>
          <cell r="X93">
            <v>1.3642223284146786</v>
          </cell>
          <cell r="Y93">
            <v>1.5516048497001131</v>
          </cell>
          <cell r="Z93">
            <v>1.2542117648551592</v>
          </cell>
          <cell r="AA93">
            <v>1.0990621802127081</v>
          </cell>
          <cell r="AB93">
            <v>1.6375024834176186</v>
          </cell>
        </row>
        <row r="94">
          <cell r="A94" t="str">
            <v>34100400</v>
          </cell>
          <cell r="B94" t="str">
            <v>Veículos automóveis para o transporte de mercadorias</v>
          </cell>
          <cell r="C94">
            <v>223107625.68099999</v>
          </cell>
          <cell r="D94">
            <v>223107625.68099996</v>
          </cell>
          <cell r="E94">
            <v>1.0054914428946722</v>
          </cell>
          <cell r="F94">
            <v>1.0081489269934008</v>
          </cell>
          <cell r="G94">
            <v>1.0157822085881543</v>
          </cell>
          <cell r="H94">
            <v>1.0125258342165608</v>
          </cell>
          <cell r="I94">
            <v>1.0155259598365201</v>
          </cell>
          <cell r="J94">
            <v>1.0174932248333783</v>
          </cell>
          <cell r="K94">
            <v>1.0094889493901396</v>
          </cell>
          <cell r="L94">
            <v>0.98929292177212291</v>
          </cell>
          <cell r="M94">
            <v>0.99113384920064451</v>
          </cell>
          <cell r="N94">
            <v>0.98579219593371303</v>
          </cell>
          <cell r="O94">
            <v>0.97690396946690483</v>
          </cell>
          <cell r="P94">
            <v>0.97242051687378861</v>
          </cell>
          <cell r="Q94">
            <v>1.0045839158033001</v>
          </cell>
          <cell r="R94">
            <v>1.0122391864500959</v>
          </cell>
          <cell r="S94">
            <v>1.1230919514690114</v>
          </cell>
          <cell r="T94">
            <v>1.0258916818894757</v>
          </cell>
          <cell r="U94">
            <v>1.0334532799420386</v>
          </cell>
          <cell r="V94">
            <v>1.0116513528199664</v>
          </cell>
          <cell r="W94">
            <v>1.0812761161912554</v>
          </cell>
          <cell r="X94">
            <v>1.1317523161095251</v>
          </cell>
          <cell r="Y94">
            <v>1.1147269638057673</v>
          </cell>
          <cell r="Z94">
            <v>1.1450497290425596</v>
          </cell>
          <cell r="AA94">
            <v>1.1578052017326597</v>
          </cell>
          <cell r="AB94">
            <v>1.0596125535346019</v>
          </cell>
        </row>
        <row r="95">
          <cell r="A95" t="str">
            <v>34100500</v>
          </cell>
          <cell r="B95" t="str">
            <v>Veículos automóveis concebidos para usos especiais</v>
          </cell>
          <cell r="C95">
            <v>533860.9</v>
          </cell>
          <cell r="D95">
            <v>533860.9</v>
          </cell>
          <cell r="J95">
            <v>1</v>
          </cell>
          <cell r="W95">
            <v>1.8065333848157288</v>
          </cell>
        </row>
        <row r="96">
          <cell r="A96" t="str">
            <v>34200000</v>
          </cell>
          <cell r="B96" t="str">
            <v>Carroçarias para veículos automóveis; reboques e semi-reboques</v>
          </cell>
          <cell r="C96">
            <v>20316785.572000001</v>
          </cell>
          <cell r="D96">
            <v>20316785.572000001</v>
          </cell>
          <cell r="E96">
            <v>0.97022856882336894</v>
          </cell>
          <cell r="F96">
            <v>0.98141235317245756</v>
          </cell>
          <cell r="G96">
            <v>1.0075169406595215</v>
          </cell>
          <cell r="H96">
            <v>1.0026887919652976</v>
          </cell>
          <cell r="I96">
            <v>1.006197008677836</v>
          </cell>
          <cell r="J96">
            <v>1.0023537432944583</v>
          </cell>
          <cell r="K96">
            <v>1.0043192319106835</v>
          </cell>
          <cell r="L96">
            <v>1.0042328746090552</v>
          </cell>
          <cell r="M96">
            <v>1.0066850848324826</v>
          </cell>
          <cell r="N96">
            <v>1.0053132524727804</v>
          </cell>
          <cell r="O96">
            <v>1.0055585847129773</v>
          </cell>
          <cell r="P96">
            <v>1.0034935648690813</v>
          </cell>
          <cell r="Q96">
            <v>1.0384705132382672</v>
          </cell>
          <cell r="R96">
            <v>1.0367526846573725</v>
          </cell>
          <cell r="S96">
            <v>1.0378425775418547</v>
          </cell>
          <cell r="T96">
            <v>1.0389466867361736</v>
          </cell>
          <cell r="U96">
            <v>1.0378597165186709</v>
          </cell>
          <cell r="V96">
            <v>1.0392189835307206</v>
          </cell>
          <cell r="W96">
            <v>1.0377094653394401</v>
          </cell>
          <cell r="X96">
            <v>1.0377191296236647</v>
          </cell>
          <cell r="Y96">
            <v>1.0352877045619009</v>
          </cell>
          <cell r="Z96">
            <v>1.0371472132983002</v>
          </cell>
          <cell r="AA96">
            <v>1.040205419197056</v>
          </cell>
          <cell r="AB96">
            <v>1.0374235027843575</v>
          </cell>
        </row>
        <row r="97">
          <cell r="A97" t="str">
            <v>34300000</v>
          </cell>
          <cell r="B97" t="str">
            <v>Componentes e acessórios para veículos automóveis  e seus motores</v>
          </cell>
          <cell r="C97">
            <v>628122835.92999995</v>
          </cell>
          <cell r="D97">
            <v>628122835.92999995</v>
          </cell>
          <cell r="E97">
            <v>0.92438021083039557</v>
          </cell>
          <cell r="F97">
            <v>0.97476269997742349</v>
          </cell>
          <cell r="G97">
            <v>0.96260137802572177</v>
          </cell>
          <cell r="H97">
            <v>0.99295897159952751</v>
          </cell>
          <cell r="I97">
            <v>0.99028860621913017</v>
          </cell>
          <cell r="J97">
            <v>0.994679353804091</v>
          </cell>
          <cell r="K97">
            <v>0.9967335164780261</v>
          </cell>
          <cell r="L97">
            <v>1.0380638027383466</v>
          </cell>
          <cell r="M97">
            <v>1.0352746790454637</v>
          </cell>
          <cell r="N97">
            <v>1.0225188822344178</v>
          </cell>
          <cell r="O97">
            <v>1.0095024636501704</v>
          </cell>
          <cell r="P97">
            <v>1.0582354353972863</v>
          </cell>
          <cell r="Q97">
            <v>1.0160827440393512</v>
          </cell>
          <cell r="R97">
            <v>1.0444870780430342</v>
          </cell>
          <cell r="S97">
            <v>1.0539516898160934</v>
          </cell>
          <cell r="T97">
            <v>1.0636840763203228</v>
          </cell>
          <cell r="U97">
            <v>1.0140119582541434</v>
          </cell>
          <cell r="V97">
            <v>1.0374083146017239</v>
          </cell>
          <cell r="W97">
            <v>1.0291135986795359</v>
          </cell>
          <cell r="X97">
            <v>1.1188770460030784</v>
          </cell>
          <cell r="Y97">
            <v>1.0826636969111256</v>
          </cell>
          <cell r="Z97">
            <v>1.0315735350754871</v>
          </cell>
          <cell r="AA97">
            <v>1.0474388354125412</v>
          </cell>
          <cell r="AB97">
            <v>1.0397779203676933</v>
          </cell>
        </row>
        <row r="98">
          <cell r="A98" t="str">
            <v>35100000</v>
          </cell>
          <cell r="B98" t="str">
            <v>Embarcações e reparação naval</v>
          </cell>
          <cell r="C98">
            <v>51813272.634999998</v>
          </cell>
          <cell r="D98">
            <v>51813272.63499999</v>
          </cell>
          <cell r="E98">
            <v>1.1262955462050805</v>
          </cell>
          <cell r="F98">
            <v>0.97431251307716693</v>
          </cell>
          <cell r="G98">
            <v>1.1059922517198413</v>
          </cell>
          <cell r="H98">
            <v>0.78274858410845793</v>
          </cell>
          <cell r="I98">
            <v>0.9480153320464475</v>
          </cell>
          <cell r="J98">
            <v>1.0057340059711068</v>
          </cell>
          <cell r="K98">
            <v>0.80467428601528324</v>
          </cell>
          <cell r="L98">
            <v>1.1044014746801147</v>
          </cell>
          <cell r="M98">
            <v>1.0115840143832726</v>
          </cell>
          <cell r="N98">
            <v>0.96160767116412704</v>
          </cell>
          <cell r="O98">
            <v>1.0057322294956825</v>
          </cell>
          <cell r="P98">
            <v>1.1689020911334194</v>
          </cell>
          <cell r="Q98">
            <v>1.0128097925047688</v>
          </cell>
          <cell r="R98">
            <v>0.99201718205942835</v>
          </cell>
          <cell r="S98">
            <v>1.1538934462876769</v>
          </cell>
          <cell r="T98">
            <v>1.0057372561603364</v>
          </cell>
          <cell r="U98">
            <v>1.103677889482606</v>
          </cell>
          <cell r="V98">
            <v>1.273095407559995</v>
          </cell>
          <cell r="W98">
            <v>1.1099601552916611</v>
          </cell>
          <cell r="X98">
            <v>1.0057322294956825</v>
          </cell>
          <cell r="Y98">
            <v>1.0805669909667164</v>
          </cell>
          <cell r="Z98">
            <v>1.3265320865469479</v>
          </cell>
          <cell r="AA98">
            <v>1.4622102362587897</v>
          </cell>
          <cell r="AB98">
            <v>1.2916546365112931</v>
          </cell>
        </row>
        <row r="99">
          <cell r="A99" t="str">
            <v>35200000</v>
          </cell>
          <cell r="B99" t="str">
            <v>Material circulante para caminhos-de-ferro</v>
          </cell>
          <cell r="C99">
            <v>7378308.3710000003</v>
          </cell>
          <cell r="D99">
            <v>7378308.3710000003</v>
          </cell>
          <cell r="E99">
            <v>0.45137010579068554</v>
          </cell>
          <cell r="G99">
            <v>0.85235267805470749</v>
          </cell>
          <cell r="I99">
            <v>0.60587317723277478</v>
          </cell>
          <cell r="J99">
            <v>1.0627154678652366</v>
          </cell>
          <cell r="K99">
            <v>1.081248443018237</v>
          </cell>
          <cell r="M99">
            <v>1.3384273158863904</v>
          </cell>
          <cell r="N99">
            <v>1.1899270216264912</v>
          </cell>
          <cell r="O99">
            <v>1.3056319477244531</v>
          </cell>
          <cell r="P99">
            <v>1.1124538428010231</v>
          </cell>
          <cell r="Q99">
            <v>1.2356244414330897</v>
          </cell>
          <cell r="R99">
            <v>1.1602977444179499</v>
          </cell>
          <cell r="S99">
            <v>1.1879780392100734</v>
          </cell>
          <cell r="T99">
            <v>1.1418740902826952</v>
          </cell>
          <cell r="W99">
            <v>0.85473771904490514</v>
          </cell>
          <cell r="Z99">
            <v>1.7299490691044501</v>
          </cell>
        </row>
        <row r="100">
          <cell r="A100" t="str">
            <v>35300000</v>
          </cell>
          <cell r="B100" t="str">
            <v>Produtos da construção aeronáutica e espacial</v>
          </cell>
          <cell r="C100">
            <v>26471918.094999999</v>
          </cell>
          <cell r="D100">
            <v>26471918.094999999</v>
          </cell>
          <cell r="E100">
            <v>0.58712504873910676</v>
          </cell>
          <cell r="F100">
            <v>1.7507494667322612</v>
          </cell>
          <cell r="G100">
            <v>0.66407541994875408</v>
          </cell>
          <cell r="H100">
            <v>1.7501096491909449</v>
          </cell>
          <cell r="I100">
            <v>1.0314258011378592</v>
          </cell>
          <cell r="J100">
            <v>0.89945167860212916</v>
          </cell>
          <cell r="K100">
            <v>0.97687550374888177</v>
          </cell>
          <cell r="L100">
            <v>0.8464608515087727</v>
          </cell>
          <cell r="M100">
            <v>1.0800625041703795</v>
          </cell>
          <cell r="N100">
            <v>0.4562914561235405</v>
          </cell>
          <cell r="O100">
            <v>0.56286855487434573</v>
          </cell>
          <cell r="P100">
            <v>1.3945040652230241</v>
          </cell>
          <cell r="Q100">
            <v>1.2756220195872205</v>
          </cell>
          <cell r="R100">
            <v>1.5606707159173505</v>
          </cell>
          <cell r="S100">
            <v>1.0684078605179643</v>
          </cell>
          <cell r="U100">
            <v>0.92524837560329076</v>
          </cell>
          <cell r="V100">
            <v>0.57491272365459833</v>
          </cell>
          <cell r="W100">
            <v>0.92681725345456512</v>
          </cell>
          <cell r="X100">
            <v>0.62192365749723222</v>
          </cell>
          <cell r="Y100">
            <v>0.90002886618897116</v>
          </cell>
          <cell r="Z100">
            <v>0.63513672270761512</v>
          </cell>
          <cell r="AA100">
            <v>0.76429454795565088</v>
          </cell>
          <cell r="AB100">
            <v>1.0586767661840475</v>
          </cell>
        </row>
        <row r="101">
          <cell r="A101" t="str">
            <v>35400000</v>
          </cell>
          <cell r="B101" t="str">
            <v>Motociclos e bicicletas</v>
          </cell>
          <cell r="C101">
            <v>58141364.233000003</v>
          </cell>
          <cell r="D101">
            <v>58141364.233000003</v>
          </cell>
          <cell r="E101">
            <v>0.95276505233750108</v>
          </cell>
          <cell r="F101">
            <v>0.99888222104637936</v>
          </cell>
          <cell r="G101">
            <v>0.94024290688332335</v>
          </cell>
          <cell r="H101">
            <v>1.0667563552461776</v>
          </cell>
          <cell r="I101">
            <v>0.98744011465677861</v>
          </cell>
          <cell r="J101">
            <v>1.0471863636280543</v>
          </cell>
          <cell r="K101">
            <v>1.0573583031686227</v>
          </cell>
          <cell r="L101">
            <v>1.0308498151728425</v>
          </cell>
          <cell r="M101">
            <v>1.0118388585320934</v>
          </cell>
          <cell r="N101">
            <v>0.99982644371948171</v>
          </cell>
          <cell r="O101">
            <v>0.94134425929528354</v>
          </cell>
          <cell r="P101">
            <v>0.96550930631346144</v>
          </cell>
          <cell r="Q101">
            <v>1.0194465404239321</v>
          </cell>
          <cell r="R101">
            <v>1.0646956008955211</v>
          </cell>
          <cell r="S101">
            <v>1.0395967789550487</v>
          </cell>
          <cell r="T101">
            <v>1.0343400852239308</v>
          </cell>
          <cell r="U101">
            <v>1.0810231572910258</v>
          </cell>
          <cell r="V101">
            <v>1.0260817289656767</v>
          </cell>
          <cell r="W101">
            <v>0.99659957152142309</v>
          </cell>
          <cell r="X101">
            <v>1.0759601963905461</v>
          </cell>
          <cell r="Y101">
            <v>0.97979230129081962</v>
          </cell>
          <cell r="Z101">
            <v>1.0011263107635571</v>
          </cell>
          <cell r="AA101">
            <v>1.044154775166986</v>
          </cell>
          <cell r="AB101">
            <v>1.0344967834550798</v>
          </cell>
        </row>
        <row r="102">
          <cell r="A102" t="str">
            <v>35500000</v>
          </cell>
          <cell r="B102" t="str">
            <v>Outro material de transporte (não motorizado), n.e.</v>
          </cell>
          <cell r="C102">
            <v>237701.12</v>
          </cell>
          <cell r="D102">
            <v>237701.12</v>
          </cell>
          <cell r="E102">
            <v>1.0434257680245798</v>
          </cell>
          <cell r="F102">
            <v>1.0728532204440979</v>
          </cell>
          <cell r="G102">
            <v>0.88372101153132232</v>
          </cell>
          <cell r="H102">
            <v>1</v>
          </cell>
          <cell r="P102">
            <v>1</v>
          </cell>
          <cell r="Q102">
            <v>0.79698282119628838</v>
          </cell>
          <cell r="R102">
            <v>0.79798326905303518</v>
          </cell>
          <cell r="S102">
            <v>0.79777544822653923</v>
          </cell>
        </row>
        <row r="103">
          <cell r="A103" t="str">
            <v>360E0000</v>
          </cell>
          <cell r="B103" t="str">
            <v>Enc.Postais</v>
          </cell>
        </row>
        <row r="104">
          <cell r="A104" t="str">
            <v>36110000</v>
          </cell>
          <cell r="B104" t="str">
            <v>Cadeiras, assentos e suas partes</v>
          </cell>
          <cell r="C104">
            <v>161753738.141</v>
          </cell>
          <cell r="D104">
            <v>161753738.14099997</v>
          </cell>
          <cell r="E104">
            <v>0.97024034948156157</v>
          </cell>
          <cell r="F104">
            <v>1.0497880355154325</v>
          </cell>
          <cell r="G104">
            <v>0.97600526548096556</v>
          </cell>
          <cell r="H104">
            <v>0.99221020553732486</v>
          </cell>
          <cell r="I104">
            <v>1.0094592397594511</v>
          </cell>
          <cell r="J104">
            <v>1.0468773842927839</v>
          </cell>
          <cell r="K104">
            <v>1.0320924713241251</v>
          </cell>
          <cell r="L104">
            <v>0.95120001841137947</v>
          </cell>
          <cell r="M104">
            <v>1.0595260592647902</v>
          </cell>
          <cell r="N104">
            <v>1.0599735354914204</v>
          </cell>
          <cell r="O104">
            <v>0.97526044503801179</v>
          </cell>
          <cell r="P104">
            <v>0.87736699040275412</v>
          </cell>
          <cell r="Q104">
            <v>1.0718349606940323</v>
          </cell>
          <cell r="R104">
            <v>1.0922405865455915</v>
          </cell>
          <cell r="S104">
            <v>1.0287106908625625</v>
          </cell>
          <cell r="T104">
            <v>1.0418093245681905</v>
          </cell>
          <cell r="U104">
            <v>1.0488024676565613</v>
          </cell>
          <cell r="V104">
            <v>0.89878272371194168</v>
          </cell>
          <cell r="W104">
            <v>0.89039445078055823</v>
          </cell>
          <cell r="X104">
            <v>0.92119651306102512</v>
          </cell>
          <cell r="Y104">
            <v>0.89145981465800972</v>
          </cell>
          <cell r="Z104">
            <v>0.8557725838086625</v>
          </cell>
          <cell r="AA104">
            <v>1.0557739699508617</v>
          </cell>
          <cell r="AB104">
            <v>0.86210064340618553</v>
          </cell>
        </row>
        <row r="105">
          <cell r="A105" t="str">
            <v>36120000</v>
          </cell>
          <cell r="B105" t="str">
            <v>Mobiliário para escritório e comércio</v>
          </cell>
          <cell r="C105">
            <v>21207290.743999999</v>
          </cell>
          <cell r="D105">
            <v>21207290.744000003</v>
          </cell>
          <cell r="E105">
            <v>1.0125482186120653</v>
          </cell>
          <cell r="F105">
            <v>0.91498399098230077</v>
          </cell>
          <cell r="G105">
            <v>0.96068408003677197</v>
          </cell>
          <cell r="H105">
            <v>0.93058219023690814</v>
          </cell>
          <cell r="I105">
            <v>0.85847883864981678</v>
          </cell>
          <cell r="J105">
            <v>0.94757106874807917</v>
          </cell>
          <cell r="K105">
            <v>0.90685567258202593</v>
          </cell>
          <cell r="L105">
            <v>1.226272398079914</v>
          </cell>
          <cell r="M105">
            <v>0.98603934178474428</v>
          </cell>
          <cell r="N105">
            <v>0.96873845206094589</v>
          </cell>
          <cell r="O105">
            <v>1.1254592157460903</v>
          </cell>
          <cell r="P105">
            <v>1.1617865324803371</v>
          </cell>
          <cell r="Q105">
            <v>0.95198820362514847</v>
          </cell>
          <cell r="R105">
            <v>0.90087052285266267</v>
          </cell>
          <cell r="S105">
            <v>1.0374410281359872</v>
          </cell>
          <cell r="T105">
            <v>1.0101690879627696</v>
          </cell>
          <cell r="U105">
            <v>1.0284928667462312</v>
          </cell>
          <cell r="V105">
            <v>1.0359599891526221</v>
          </cell>
          <cell r="W105">
            <v>0.99706650150379961</v>
          </cell>
          <cell r="X105">
            <v>1.0314229514833688</v>
          </cell>
          <cell r="Y105">
            <v>0.81986168935182335</v>
          </cell>
          <cell r="Z105">
            <v>1.0561850325936608</v>
          </cell>
          <cell r="AA105">
            <v>0.69887631593228072</v>
          </cell>
          <cell r="AB105">
            <v>0.80247153939098481</v>
          </cell>
        </row>
        <row r="106">
          <cell r="A106" t="str">
            <v>36130000</v>
          </cell>
          <cell r="B106" t="str">
            <v>Mobiliário de cozinha</v>
          </cell>
          <cell r="C106">
            <v>3113806.531</v>
          </cell>
          <cell r="D106">
            <v>3113806.531</v>
          </cell>
          <cell r="E106">
            <v>0.84253219048789374</v>
          </cell>
          <cell r="F106">
            <v>0.88583191110195658</v>
          </cell>
          <cell r="G106">
            <v>0.84679380002045301</v>
          </cell>
          <cell r="H106">
            <v>0.81953659792730127</v>
          </cell>
          <cell r="I106">
            <v>0.90878845036028411</v>
          </cell>
          <cell r="J106">
            <v>1.1036893721430345</v>
          </cell>
          <cell r="K106">
            <v>0.99364726494969047</v>
          </cell>
          <cell r="L106">
            <v>1.0205888373790695</v>
          </cell>
          <cell r="M106">
            <v>0.86400294438967795</v>
          </cell>
          <cell r="N106">
            <v>1.7668069676319293</v>
          </cell>
          <cell r="O106">
            <v>0.93962161265120647</v>
          </cell>
          <cell r="P106">
            <v>1.0081600509575024</v>
          </cell>
          <cell r="Q106">
            <v>0.88289432305888149</v>
          </cell>
          <cell r="R106">
            <v>0.87667596456648134</v>
          </cell>
          <cell r="S106">
            <v>1.1722993560729715</v>
          </cell>
          <cell r="T106">
            <v>1.0925526156376408</v>
          </cell>
          <cell r="U106">
            <v>0.84122959204269232</v>
          </cell>
          <cell r="V106">
            <v>0.81503433319571772</v>
          </cell>
          <cell r="W106">
            <v>0.9471091944336737</v>
          </cell>
          <cell r="X106">
            <v>1.0527070908504947</v>
          </cell>
          <cell r="Y106">
            <v>0.89871276228177499</v>
          </cell>
          <cell r="Z106">
            <v>0.95490945814180195</v>
          </cell>
          <cell r="AA106">
            <v>2.5498956689050845</v>
          </cell>
          <cell r="AB106">
            <v>3.8887341642608466</v>
          </cell>
        </row>
        <row r="107">
          <cell r="A107" t="str">
            <v>36140000</v>
          </cell>
          <cell r="B107" t="str">
            <v>Mobiliário para outros fins</v>
          </cell>
          <cell r="C107">
            <v>96229787.914000005</v>
          </cell>
          <cell r="D107">
            <v>96229787.91399999</v>
          </cell>
          <cell r="E107">
            <v>1.0045642733375693</v>
          </cell>
          <cell r="F107">
            <v>0.98781741059972605</v>
          </cell>
          <cell r="G107">
            <v>1.0020747683321183</v>
          </cell>
          <cell r="H107">
            <v>0.98095436631915089</v>
          </cell>
          <cell r="I107">
            <v>1.0012525956907776</v>
          </cell>
          <cell r="J107">
            <v>0.99949495588385184</v>
          </cell>
          <cell r="K107">
            <v>1.0037423537885632</v>
          </cell>
          <cell r="L107">
            <v>0.99221944792696093</v>
          </cell>
          <cell r="M107">
            <v>1.0001912526366032</v>
          </cell>
          <cell r="N107">
            <v>0.99361308398966042</v>
          </cell>
          <cell r="O107">
            <v>1.0293984416753823</v>
          </cell>
          <cell r="P107">
            <v>1.0046770498196358</v>
          </cell>
          <cell r="Q107">
            <v>0.98503629692395023</v>
          </cell>
          <cell r="R107">
            <v>1.0285702246725812</v>
          </cell>
          <cell r="S107">
            <v>1.0949545372786016</v>
          </cell>
          <cell r="T107">
            <v>1.0405916048896382</v>
          </cell>
          <cell r="U107">
            <v>1.0245741937377648</v>
          </cell>
          <cell r="V107">
            <v>1.10846552281891</v>
          </cell>
          <cell r="W107">
            <v>1.0452487695887633</v>
          </cell>
          <cell r="X107">
            <v>1.0853871348375752</v>
          </cell>
          <cell r="Y107">
            <v>1.003691002156057</v>
          </cell>
          <cell r="Z107">
            <v>1.0406551765147272</v>
          </cell>
          <cell r="AA107">
            <v>1.0572385437215441</v>
          </cell>
          <cell r="AB107">
            <v>1.1327042591961074</v>
          </cell>
        </row>
        <row r="108">
          <cell r="A108" t="str">
            <v>36150000</v>
          </cell>
          <cell r="B108" t="str">
            <v>Suportes para colchões e colchões</v>
          </cell>
          <cell r="C108">
            <v>6955786.6440000003</v>
          </cell>
          <cell r="D108">
            <v>6955786.6440000003</v>
          </cell>
          <cell r="E108">
            <v>1.0716097365992336</v>
          </cell>
          <cell r="F108">
            <v>1.0099788725638501</v>
          </cell>
          <cell r="G108">
            <v>0.97220543540705051</v>
          </cell>
          <cell r="H108">
            <v>0.99012267966132628</v>
          </cell>
          <cell r="I108">
            <v>0.97855165027637725</v>
          </cell>
          <cell r="J108">
            <v>0.96984881243626719</v>
          </cell>
          <cell r="K108">
            <v>0.98280065896235436</v>
          </cell>
          <cell r="L108">
            <v>1.0144297887671445</v>
          </cell>
          <cell r="M108">
            <v>0.98867109455804658</v>
          </cell>
          <cell r="N108">
            <v>1.0035828789527521</v>
          </cell>
          <cell r="O108">
            <v>1.0122400817236337</v>
          </cell>
          <cell r="P108">
            <v>1.0059583100919638</v>
          </cell>
          <cell r="Q108">
            <v>0.94856869864467497</v>
          </cell>
          <cell r="R108">
            <v>1.0231722114421797</v>
          </cell>
          <cell r="S108">
            <v>0.87478185620199722</v>
          </cell>
          <cell r="T108">
            <v>0.95300794147886603</v>
          </cell>
          <cell r="U108">
            <v>0.99857949103113119</v>
          </cell>
          <cell r="V108">
            <v>0.99565127806577003</v>
          </cell>
          <cell r="W108">
            <v>1.0148274605535257</v>
          </cell>
          <cell r="X108">
            <v>0.95616181184816473</v>
          </cell>
          <cell r="Y108">
            <v>0.99616186500109005</v>
          </cell>
          <cell r="Z108">
            <v>1.0016567760333452</v>
          </cell>
          <cell r="AA108">
            <v>0.94583431570215615</v>
          </cell>
          <cell r="AB108">
            <v>1.0263036917182828</v>
          </cell>
        </row>
        <row r="109">
          <cell r="A109" t="str">
            <v>36200000</v>
          </cell>
          <cell r="B109" t="str">
            <v>Joalharia, ourivesaria e artigos similares</v>
          </cell>
          <cell r="C109">
            <v>59918169.427000001</v>
          </cell>
          <cell r="D109">
            <v>59918169.426999986</v>
          </cell>
          <cell r="E109">
            <v>1.4930637582680595</v>
          </cell>
          <cell r="F109">
            <v>0.75061683029489989</v>
          </cell>
          <cell r="G109">
            <v>4.8937339692143457E-2</v>
          </cell>
          <cell r="H109">
            <v>0.77770615652143926</v>
          </cell>
          <cell r="I109">
            <v>1.7241030497033965</v>
          </cell>
          <cell r="J109">
            <v>9.9050824465580653E-2</v>
          </cell>
          <cell r="K109">
            <v>1.2977486303160994</v>
          </cell>
          <cell r="L109">
            <v>0.96273254740518011</v>
          </cell>
          <cell r="M109">
            <v>2.2756592081292832</v>
          </cell>
          <cell r="N109">
            <v>7.0456010873307398E-2</v>
          </cell>
          <cell r="O109">
            <v>2.3970104695043002</v>
          </cell>
          <cell r="P109">
            <v>0.10291517482631005</v>
          </cell>
          <cell r="Q109">
            <v>1.1109604109044884</v>
          </cell>
          <cell r="R109">
            <v>4.7133161981259067E-2</v>
          </cell>
          <cell r="S109">
            <v>1.6265216063767061</v>
          </cell>
          <cell r="T109">
            <v>2.0496508617903904</v>
          </cell>
          <cell r="U109">
            <v>2.046135940702476E-2</v>
          </cell>
          <cell r="V109">
            <v>4.4133001083150408E-2</v>
          </cell>
          <cell r="W109">
            <v>4.8182198518780937E-2</v>
          </cell>
          <cell r="X109">
            <v>4.7559447818481128E-2</v>
          </cell>
          <cell r="Y109">
            <v>8.4117001803769922E-2</v>
          </cell>
          <cell r="Z109">
            <v>1.4770963327754314</v>
          </cell>
          <cell r="AA109">
            <v>4.9058262348012645E-2</v>
          </cell>
          <cell r="AB109">
            <v>6.1538912885647591E-2</v>
          </cell>
        </row>
        <row r="110">
          <cell r="A110" t="str">
            <v>36300000</v>
          </cell>
          <cell r="B110" t="str">
            <v>Instrumentos musicais</v>
          </cell>
          <cell r="C110">
            <v>754902.21100000001</v>
          </cell>
          <cell r="D110">
            <v>754902.21100000001</v>
          </cell>
          <cell r="E110">
            <v>0.93142285191085805</v>
          </cell>
          <cell r="F110">
            <v>0.87812533947139826</v>
          </cell>
          <cell r="G110">
            <v>0.83174160179916323</v>
          </cell>
          <cell r="H110">
            <v>0.76347329992168422</v>
          </cell>
          <cell r="I110">
            <v>0.63764341204756669</v>
          </cell>
          <cell r="J110">
            <v>0.65303369530078381</v>
          </cell>
          <cell r="K110">
            <v>0.73030429022180554</v>
          </cell>
          <cell r="L110">
            <v>0.97256846634146388</v>
          </cell>
          <cell r="M110">
            <v>1.5537529631583875</v>
          </cell>
          <cell r="N110">
            <v>1.7555302580455063</v>
          </cell>
          <cell r="O110">
            <v>1.5113210376965556</v>
          </cell>
          <cell r="P110">
            <v>0.78108278408482645</v>
          </cell>
          <cell r="Q110">
            <v>0.44872757051029527</v>
          </cell>
          <cell r="R110">
            <v>0.33630104420703932</v>
          </cell>
          <cell r="S110">
            <v>0.46842196090939553</v>
          </cell>
          <cell r="T110">
            <v>0.39144023940295652</v>
          </cell>
          <cell r="U110">
            <v>0.40775606893822502</v>
          </cell>
          <cell r="V110">
            <v>1.2009907426551933</v>
          </cell>
          <cell r="W110">
            <v>0.32458885950119848</v>
          </cell>
          <cell r="X110">
            <v>0.46105223582067889</v>
          </cell>
          <cell r="Y110">
            <v>0.35380662533977947</v>
          </cell>
          <cell r="Z110">
            <v>0.25133736031399129</v>
          </cell>
          <cell r="AA110">
            <v>0.27921584809443833</v>
          </cell>
          <cell r="AB110">
            <v>0.21507099909818253</v>
          </cell>
        </row>
        <row r="111">
          <cell r="A111" t="str">
            <v>36400000</v>
          </cell>
          <cell r="B111" t="str">
            <v>Artigos de desporto</v>
          </cell>
          <cell r="C111">
            <v>10710161.902000001</v>
          </cell>
          <cell r="D111">
            <v>10710161.902000001</v>
          </cell>
          <cell r="E111">
            <v>0.94712613372046861</v>
          </cell>
          <cell r="F111">
            <v>0.87107266100696401</v>
          </cell>
          <cell r="G111">
            <v>0.89244708644276449</v>
          </cell>
          <cell r="H111">
            <v>1.0986142679165907</v>
          </cell>
          <cell r="I111">
            <v>1.0701683275706428</v>
          </cell>
          <cell r="J111">
            <v>0.84332811633104399</v>
          </cell>
          <cell r="K111">
            <v>1.162267741751144</v>
          </cell>
          <cell r="L111">
            <v>1.0238330533576769</v>
          </cell>
          <cell r="M111">
            <v>0.97094913969819019</v>
          </cell>
          <cell r="N111">
            <v>0.88320049106840737</v>
          </cell>
          <cell r="O111">
            <v>1.0383655178026809</v>
          </cell>
          <cell r="P111">
            <v>1.1986274633334255</v>
          </cell>
          <cell r="Q111">
            <v>0.87898389624095985</v>
          </cell>
          <cell r="R111">
            <v>0.99691407249151276</v>
          </cell>
          <cell r="S111">
            <v>0.79217824012966342</v>
          </cell>
          <cell r="T111">
            <v>0.82253986375596777</v>
          </cell>
          <cell r="U111">
            <v>0.81191065723657474</v>
          </cell>
          <cell r="V111">
            <v>0.83590576650977477</v>
          </cell>
          <cell r="W111">
            <v>0.84957547944280531</v>
          </cell>
          <cell r="X111">
            <v>0.81092975158114311</v>
          </cell>
          <cell r="Y111">
            <v>0.7832551743499867</v>
          </cell>
          <cell r="Z111">
            <v>0.90639924485844392</v>
          </cell>
          <cell r="AA111">
            <v>0.79527103593387927</v>
          </cell>
          <cell r="AB111">
            <v>0.92420472272447163</v>
          </cell>
        </row>
        <row r="112">
          <cell r="A112" t="str">
            <v>36500000</v>
          </cell>
          <cell r="B112" t="str">
            <v>Jogos e brinquedos</v>
          </cell>
          <cell r="C112">
            <v>11916584.557</v>
          </cell>
          <cell r="D112">
            <v>11916584.557</v>
          </cell>
          <cell r="E112">
            <v>1.0496877392615118</v>
          </cell>
          <cell r="F112">
            <v>1.1658366230945401</v>
          </cell>
          <cell r="G112">
            <v>1.0342419403266867</v>
          </cell>
          <cell r="H112">
            <v>1.0630760769375034</v>
          </cell>
          <cell r="I112">
            <v>0.92277902354125785</v>
          </cell>
          <cell r="J112">
            <v>0.98479341321263136</v>
          </cell>
          <cell r="K112">
            <v>0.89761187368985429</v>
          </cell>
          <cell r="L112">
            <v>0.86050100129868701</v>
          </cell>
          <cell r="M112">
            <v>0.96579357457585424</v>
          </cell>
          <cell r="N112">
            <v>1.0407760677053017</v>
          </cell>
          <cell r="O112">
            <v>1.0127071687072347</v>
          </cell>
          <cell r="P112">
            <v>1.0021954976489376</v>
          </cell>
          <cell r="Q112">
            <v>0.85519489553074779</v>
          </cell>
          <cell r="R112">
            <v>0.87396200155974968</v>
          </cell>
          <cell r="S112">
            <v>0.83617994989285438</v>
          </cell>
          <cell r="T112">
            <v>0.81037607845067861</v>
          </cell>
          <cell r="U112">
            <v>0.97190197535437295</v>
          </cell>
          <cell r="V112">
            <v>0.96054732489443373</v>
          </cell>
          <cell r="W112">
            <v>0.95512985227050917</v>
          </cell>
          <cell r="X112">
            <v>0.94932274252721593</v>
          </cell>
          <cell r="Y112">
            <v>0.86167253114247333</v>
          </cell>
          <cell r="Z112">
            <v>0.81689039363321636</v>
          </cell>
          <cell r="AA112">
            <v>0.90236100357969351</v>
          </cell>
          <cell r="AB112">
            <v>0.87047657578087079</v>
          </cell>
        </row>
        <row r="113">
          <cell r="A113" t="str">
            <v>36600000</v>
          </cell>
          <cell r="B113" t="str">
            <v>Produtos das indústrias transformadoras, n.e.</v>
          </cell>
          <cell r="C113">
            <v>67362349.155000001</v>
          </cell>
          <cell r="D113">
            <v>67362349.155000016</v>
          </cell>
          <cell r="E113">
            <v>1.0346003812633338</v>
          </cell>
          <cell r="F113">
            <v>1.0125345282660596</v>
          </cell>
          <cell r="G113">
            <v>0.95321767937519331</v>
          </cell>
          <cell r="H113">
            <v>0.96632718659562544</v>
          </cell>
          <cell r="I113">
            <v>1.00683328314997</v>
          </cell>
          <cell r="J113">
            <v>0.97423835061033026</v>
          </cell>
          <cell r="K113">
            <v>0.9726879181510949</v>
          </cell>
          <cell r="L113">
            <v>0.99763367321630092</v>
          </cell>
          <cell r="M113">
            <v>0.99702582636776949</v>
          </cell>
          <cell r="N113">
            <v>0.99353449182550646</v>
          </cell>
          <cell r="O113">
            <v>1.0201846569434838</v>
          </cell>
          <cell r="P113">
            <v>1.0711820242353314</v>
          </cell>
          <cell r="Q113">
            <v>0.8548315828750952</v>
          </cell>
          <cell r="R113">
            <v>1.0188810812280475</v>
          </cell>
          <cell r="S113">
            <v>0.96780690267844649</v>
          </cell>
          <cell r="T113">
            <v>0.96993390595112561</v>
          </cell>
          <cell r="U113">
            <v>0.97104379905356397</v>
          </cell>
          <cell r="V113">
            <v>0.95341098475542807</v>
          </cell>
          <cell r="W113">
            <v>0.98473690972598305</v>
          </cell>
          <cell r="X113">
            <v>0.98593077719445055</v>
          </cell>
          <cell r="Y113">
            <v>0.97166995144687596</v>
          </cell>
          <cell r="Z113">
            <v>0.96284978334908577</v>
          </cell>
          <cell r="AA113">
            <v>0.9804827242408829</v>
          </cell>
          <cell r="AB113">
            <v>0.95114517993881609</v>
          </cell>
        </row>
        <row r="114">
          <cell r="A114" t="str">
            <v>40000000</v>
          </cell>
          <cell r="B114" t="str">
            <v>Electricidade, gás, vapor e água</v>
          </cell>
          <cell r="C114">
            <v>27902391.699000001</v>
          </cell>
          <cell r="D114">
            <v>27902391.699000001</v>
          </cell>
          <cell r="E114">
            <v>0.7252859450667517</v>
          </cell>
          <cell r="F114">
            <v>0.9253300044667675</v>
          </cell>
          <cell r="G114">
            <v>1.052394056716019</v>
          </cell>
          <cell r="H114">
            <v>1.149121022123452</v>
          </cell>
          <cell r="I114">
            <v>0.77915184268779591</v>
          </cell>
          <cell r="J114">
            <v>0.62538578850061455</v>
          </cell>
          <cell r="K114">
            <v>0.71261386592557951</v>
          </cell>
          <cell r="L114">
            <v>1.0738375784673246</v>
          </cell>
          <cell r="M114">
            <v>1.0825796563777919</v>
          </cell>
          <cell r="N114">
            <v>1.2460230694575765</v>
          </cell>
          <cell r="O114">
            <v>1.3170359215378469</v>
          </cell>
          <cell r="P114">
            <v>1.3112412486724807</v>
          </cell>
          <cell r="Q114">
            <v>0.4587815013982578</v>
          </cell>
          <cell r="R114">
            <v>0.47057448979866129</v>
          </cell>
          <cell r="S114">
            <v>0.51317156024115529</v>
          </cell>
          <cell r="T114">
            <v>0.44613213352346515</v>
          </cell>
          <cell r="U114">
            <v>0.49552570593341583</v>
          </cell>
          <cell r="V114">
            <v>0.5857408250672016</v>
          </cell>
          <cell r="W114">
            <v>1.1105666022960721</v>
          </cell>
          <cell r="X114">
            <v>1.0508282125892474</v>
          </cell>
          <cell r="Y114">
            <v>1.1110707744288866</v>
          </cell>
          <cell r="Z114">
            <v>0.94924051894952133</v>
          </cell>
          <cell r="AA114">
            <v>1.1335442892149472</v>
          </cell>
          <cell r="AB114">
            <v>0.99933349582840425</v>
          </cell>
        </row>
        <row r="115">
          <cell r="A115" t="str">
            <v>72000000</v>
          </cell>
          <cell r="B115" t="str">
            <v>Serviços informáticos e conexos</v>
          </cell>
          <cell r="C115">
            <v>865792.174</v>
          </cell>
          <cell r="D115">
            <v>865792.17399999988</v>
          </cell>
          <cell r="E115">
            <v>2.0332663494117118</v>
          </cell>
          <cell r="F115">
            <v>0.66734568966276109</v>
          </cell>
          <cell r="H115">
            <v>1.4131172568574106</v>
          </cell>
          <cell r="I115">
            <v>1.19824177326245</v>
          </cell>
          <cell r="J115">
            <v>0.95397293637940517</v>
          </cell>
          <cell r="K115">
            <v>2.0707756672837294</v>
          </cell>
          <cell r="L115">
            <v>2.3910641278058034</v>
          </cell>
          <cell r="M115">
            <v>0.12534590213774199</v>
          </cell>
          <cell r="N115">
            <v>2.466245273313732E-2</v>
          </cell>
          <cell r="O115">
            <v>8.7541044367083987E-2</v>
          </cell>
          <cell r="P115">
            <v>3.4666800098764473E-2</v>
          </cell>
          <cell r="Q115">
            <v>8.7395980274606657</v>
          </cell>
          <cell r="R115">
            <v>2.9107487714217714E-2</v>
          </cell>
          <cell r="S115">
            <v>1.8563883265192996E-2</v>
          </cell>
          <cell r="T115">
            <v>0.74291338181502475</v>
          </cell>
          <cell r="U115">
            <v>1.8516755650907185E-2</v>
          </cell>
          <cell r="V115">
            <v>0.80910525055721905</v>
          </cell>
          <cell r="W115">
            <v>0.85855297564670852</v>
          </cell>
          <cell r="X115">
            <v>1.3086847265214159</v>
          </cell>
          <cell r="Y115">
            <v>0.38158507195303548</v>
          </cell>
          <cell r="Z115">
            <v>0.98752461941334557</v>
          </cell>
          <cell r="AA115">
            <v>19.949515942675792</v>
          </cell>
          <cell r="AB115">
            <v>0.42924051170019023</v>
          </cell>
        </row>
        <row r="116">
          <cell r="A116" t="str">
            <v>74000000</v>
          </cell>
          <cell r="B116" t="str">
            <v>Outros serviços prest. principalmente às empresas</v>
          </cell>
          <cell r="C116">
            <v>80186.107000000004</v>
          </cell>
          <cell r="D116">
            <v>80186.107000000018</v>
          </cell>
          <cell r="F116">
            <v>0.88510428091026183</v>
          </cell>
          <cell r="G116">
            <v>0.9907356381876713</v>
          </cell>
          <cell r="I116">
            <v>1.0663202692211038</v>
          </cell>
          <cell r="L116">
            <v>1.2566483425577601</v>
          </cell>
          <cell r="N116">
            <v>1.0303288046110382</v>
          </cell>
          <cell r="O116">
            <v>0.74053385990112663</v>
          </cell>
          <cell r="P116">
            <v>1.0303288046110382</v>
          </cell>
          <cell r="Q116">
            <v>1.0300544404699203</v>
          </cell>
          <cell r="R116">
            <v>0.46590151798982954</v>
          </cell>
          <cell r="S116">
            <v>0.47007728245897229</v>
          </cell>
          <cell r="T116">
            <v>0.69249462894172198</v>
          </cell>
          <cell r="U116">
            <v>0.60830494963164172</v>
          </cell>
          <cell r="V116">
            <v>1.0300544404699203</v>
          </cell>
          <cell r="W116">
            <v>1.0300544404699203</v>
          </cell>
          <cell r="Y116">
            <v>0.59003234800208215</v>
          </cell>
          <cell r="Z116">
            <v>0.90323662149210193</v>
          </cell>
          <cell r="AA116">
            <v>0.26066234671643695</v>
          </cell>
          <cell r="AB116">
            <v>0.51242827611077901</v>
          </cell>
        </row>
        <row r="117">
          <cell r="A117" t="str">
            <v>90000000</v>
          </cell>
          <cell r="B117" t="str">
            <v>Serviços de saneamento, de tratamento de resíduos, de higiene pública e serviços similares</v>
          </cell>
        </row>
        <row r="118">
          <cell r="A118" t="str">
            <v>92000000</v>
          </cell>
          <cell r="B118" t="str">
            <v>Serviços recreativos, culturais e desportivos</v>
          </cell>
          <cell r="C118">
            <v>7613638.4989999998</v>
          </cell>
          <cell r="D118">
            <v>7613638.4989999998</v>
          </cell>
          <cell r="E118">
            <v>2.8075640177772403</v>
          </cell>
          <cell r="F118">
            <v>0.83276584158510636</v>
          </cell>
          <cell r="G118">
            <v>0.95212854999343288</v>
          </cell>
          <cell r="H118">
            <v>0.62516403191540759</v>
          </cell>
          <cell r="I118">
            <v>1.0385279703333088</v>
          </cell>
          <cell r="J118">
            <v>0.73178880170010319</v>
          </cell>
          <cell r="K118">
            <v>1.013559927993732</v>
          </cell>
          <cell r="L118">
            <v>0.50119942504219428</v>
          </cell>
          <cell r="M118">
            <v>0.77539974769282571</v>
          </cell>
          <cell r="N118">
            <v>0.85758876387082927</v>
          </cell>
          <cell r="O118">
            <v>1.1384934289372375</v>
          </cell>
          <cell r="P118">
            <v>0.72581949315858196</v>
          </cell>
          <cell r="Q118">
            <v>0.86423640209522723</v>
          </cell>
          <cell r="R118">
            <v>0.83987461543717412</v>
          </cell>
          <cell r="S118">
            <v>1.140103524609192</v>
          </cell>
          <cell r="T118">
            <v>1.0248133051883732</v>
          </cell>
          <cell r="U118">
            <v>3.3942566667717045</v>
          </cell>
          <cell r="V118">
            <v>1.3115828067239936</v>
          </cell>
          <cell r="W118">
            <v>0.9380419206941113</v>
          </cell>
          <cell r="X118">
            <v>0.87242211450365981</v>
          </cell>
          <cell r="Y118">
            <v>0.90480594259491087</v>
          </cell>
          <cell r="Z118">
            <v>0.81946527587334228</v>
          </cell>
          <cell r="AA118">
            <v>1.1011033256926346</v>
          </cell>
          <cell r="AB118">
            <v>0.9483625948122294</v>
          </cell>
        </row>
        <row r="119">
          <cell r="A119" t="str">
            <v>93000000</v>
          </cell>
          <cell r="B119" t="str">
            <v>Outros serviços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IDAS_Grupos"/>
      <sheetName val="61b_Ind_4_0201_ZEu_E"/>
      <sheetName val="q-61_Ind_4_0201_ZEu_E"/>
    </sheetNames>
    <sheetDataSet>
      <sheetData sheetId="0" refreshError="1"/>
      <sheetData sheetId="1" refreshError="1"/>
      <sheetData sheetId="2">
        <row r="2">
          <cell r="A2" t="str">
            <v>CECIT-B02</v>
          </cell>
          <cell r="B2" t="str">
            <v>Descrição</v>
          </cell>
          <cell r="C2" t="str">
            <v>UnOr2000-ZEu-E</v>
          </cell>
          <cell r="D2" t="str">
            <v>UnAm0100-ZEu-E</v>
          </cell>
          <cell r="E2" t="str">
            <v>ipd4UE_1</v>
          </cell>
          <cell r="F2" t="str">
            <v>ipd4UE_2</v>
          </cell>
          <cell r="G2" t="str">
            <v>ipd4UE_3</v>
          </cell>
          <cell r="H2" t="str">
            <v>ipd4UE_4</v>
          </cell>
          <cell r="I2" t="str">
            <v>ipd4UE_5</v>
          </cell>
          <cell r="J2" t="str">
            <v>ipd4UE_6</v>
          </cell>
          <cell r="K2" t="str">
            <v>ipd4UE_7</v>
          </cell>
          <cell r="L2" t="str">
            <v>ipd4UE_8</v>
          </cell>
          <cell r="M2" t="str">
            <v>ipd4UE_9</v>
          </cell>
          <cell r="N2" t="str">
            <v>ipd4UE_10</v>
          </cell>
          <cell r="O2" t="str">
            <v>ipd4UE_11</v>
          </cell>
          <cell r="P2" t="str">
            <v>ipd4UE_12</v>
          </cell>
          <cell r="Q2" t="str">
            <v>ipd4UE_13</v>
          </cell>
          <cell r="R2" t="str">
            <v>ipd4UE_14</v>
          </cell>
          <cell r="S2" t="str">
            <v>ipd4UE_15</v>
          </cell>
          <cell r="T2" t="str">
            <v>ipd4UE_16</v>
          </cell>
          <cell r="U2" t="str">
            <v>ipd4UE_17</v>
          </cell>
          <cell r="V2" t="str">
            <v>ipd4UE_18</v>
          </cell>
          <cell r="W2" t="str">
            <v>ipd4UE_19</v>
          </cell>
          <cell r="X2" t="str">
            <v>ipd4UE_20</v>
          </cell>
          <cell r="Y2" t="str">
            <v>ipd4UE_21</v>
          </cell>
          <cell r="Z2" t="str">
            <v>ipd4UE_22</v>
          </cell>
          <cell r="AA2" t="str">
            <v>ipd4UE_23</v>
          </cell>
          <cell r="AB2" t="str">
            <v>ipd4UE_24</v>
          </cell>
        </row>
        <row r="3">
          <cell r="A3" t="str">
            <v>010E0000</v>
          </cell>
          <cell r="B3" t="str">
            <v>Enc.Postais</v>
          </cell>
        </row>
        <row r="4">
          <cell r="A4" t="str">
            <v>01100000</v>
          </cell>
          <cell r="B4" t="str">
            <v>Produtos agrícolas</v>
          </cell>
          <cell r="C4">
            <v>99591181.091999993</v>
          </cell>
          <cell r="D4">
            <v>99591181.092000008</v>
          </cell>
          <cell r="E4">
            <v>0.92906974330321601</v>
          </cell>
          <cell r="F4">
            <v>0.95491664948084298</v>
          </cell>
          <cell r="G4">
            <v>0.9765600277013966</v>
          </cell>
          <cell r="H4">
            <v>1.0542088714122977</v>
          </cell>
          <cell r="I4">
            <v>1.1266488519605431</v>
          </cell>
          <cell r="J4">
            <v>0.97655356330487131</v>
          </cell>
          <cell r="K4">
            <v>0.89971841750770354</v>
          </cell>
          <cell r="L4">
            <v>0.9393106508831538</v>
          </cell>
          <cell r="M4">
            <v>1.0083341304970947</v>
          </cell>
          <cell r="N4">
            <v>0.97316688981663502</v>
          </cell>
          <cell r="O4">
            <v>1.1039276978653954</v>
          </cell>
          <cell r="P4">
            <v>1.0575845062668494</v>
          </cell>
          <cell r="Q4">
            <v>0.9888749724214968</v>
          </cell>
          <cell r="R4">
            <v>1.0801919645644777</v>
          </cell>
          <cell r="S4">
            <v>1.0456519856724444</v>
          </cell>
          <cell r="T4">
            <v>1.0977522868294205</v>
          </cell>
          <cell r="U4">
            <v>1.0578946735562074</v>
          </cell>
          <cell r="V4">
            <v>1.038491958582404</v>
          </cell>
          <cell r="W4">
            <v>0.9923738010860611</v>
          </cell>
          <cell r="X4">
            <v>0.97231624867176281</v>
          </cell>
          <cell r="Y4">
            <v>1.0922508510302467</v>
          </cell>
          <cell r="Z4">
            <v>1.0446449969256093</v>
          </cell>
          <cell r="AA4">
            <v>1.0387346079138358</v>
          </cell>
          <cell r="AB4">
            <v>1.1163465276795796</v>
          </cell>
        </row>
        <row r="5">
          <cell r="A5" t="str">
            <v>01200000</v>
          </cell>
          <cell r="B5" t="str">
            <v>Animais vivos e produtos de origem animal</v>
          </cell>
          <cell r="C5">
            <v>14017859.314999999</v>
          </cell>
          <cell r="D5">
            <v>14017859.314999999</v>
          </cell>
          <cell r="E5">
            <v>0.74479234153333373</v>
          </cell>
          <cell r="F5">
            <v>0.80477251527683125</v>
          </cell>
          <cell r="G5">
            <v>0.94548544755464548</v>
          </cell>
          <cell r="H5">
            <v>0.99893666892487065</v>
          </cell>
          <cell r="I5">
            <v>0.90355747065889991</v>
          </cell>
          <cell r="J5">
            <v>0.94535030775333873</v>
          </cell>
          <cell r="K5">
            <v>0.99406254417397932</v>
          </cell>
          <cell r="L5">
            <v>1.0257966621551211</v>
          </cell>
          <cell r="M5">
            <v>0.99719331931087773</v>
          </cell>
          <cell r="N5">
            <v>1.1069664526690077</v>
          </cell>
          <cell r="O5">
            <v>1.2864378088170858</v>
          </cell>
          <cell r="P5">
            <v>1.2466484611720081</v>
          </cell>
          <cell r="Q5">
            <v>1.0698624886646808</v>
          </cell>
          <cell r="R5">
            <v>1.1453551543463683</v>
          </cell>
          <cell r="S5">
            <v>1.2117689743888427</v>
          </cell>
          <cell r="T5">
            <v>1.0811486736771554</v>
          </cell>
          <cell r="U5">
            <v>1.1366957195766185</v>
          </cell>
          <cell r="V5">
            <v>1.0967228981069439</v>
          </cell>
          <cell r="W5">
            <v>1.0314347764424632</v>
          </cell>
          <cell r="X5">
            <v>1.0830554695251837</v>
          </cell>
          <cell r="Y5">
            <v>1.0305576740929379</v>
          </cell>
          <cell r="Z5">
            <v>1.0470925056844398</v>
          </cell>
          <cell r="AA5">
            <v>1.0295406695458176</v>
          </cell>
          <cell r="AB5">
            <v>1.062128465280596</v>
          </cell>
        </row>
        <row r="6">
          <cell r="A6" t="str">
            <v>02000000</v>
          </cell>
          <cell r="B6" t="str">
            <v>Produtos da silvicultura, da exploração florestal e serviços relacionados</v>
          </cell>
          <cell r="C6">
            <v>49560233.289999999</v>
          </cell>
          <cell r="D6">
            <v>49560233.289999992</v>
          </cell>
          <cell r="E6">
            <v>0.9556411985669554</v>
          </cell>
          <cell r="F6">
            <v>1.0015708901633449</v>
          </cell>
          <cell r="G6">
            <v>0.99852958883190113</v>
          </cell>
          <cell r="H6">
            <v>0.96854863269788249</v>
          </cell>
          <cell r="I6">
            <v>0.97332685680111586</v>
          </cell>
          <cell r="J6">
            <v>0.98947149426104797</v>
          </cell>
          <cell r="K6">
            <v>1.0510002805041889</v>
          </cell>
          <cell r="L6">
            <v>1.0195787415260054</v>
          </cell>
          <cell r="M6">
            <v>0.9767426564094025</v>
          </cell>
          <cell r="N6">
            <v>1.0173157098203811</v>
          </cell>
          <cell r="O6">
            <v>1.0142729834072961</v>
          </cell>
          <cell r="P6">
            <v>1.0340009670104791</v>
          </cell>
          <cell r="Q6">
            <v>0.99527894854176213</v>
          </cell>
          <cell r="R6">
            <v>1.0639312334699305</v>
          </cell>
          <cell r="S6">
            <v>1.0147485505753435</v>
          </cell>
          <cell r="T6">
            <v>1.026587819747838</v>
          </cell>
          <cell r="U6">
            <v>1.0548817956661409</v>
          </cell>
          <cell r="V6">
            <v>1.0296252567499962</v>
          </cell>
          <cell r="W6">
            <v>1.0678655707904841</v>
          </cell>
          <cell r="X6">
            <v>1.1082041757664858</v>
          </cell>
          <cell r="Y6">
            <v>1.0647190437276619</v>
          </cell>
          <cell r="Z6">
            <v>1.0687450474390781</v>
          </cell>
          <cell r="AA6">
            <v>1.0014418312262128</v>
          </cell>
          <cell r="AB6">
            <v>1.0450466410306769</v>
          </cell>
        </row>
        <row r="7">
          <cell r="A7" t="str">
            <v>05000000</v>
          </cell>
          <cell r="B7" t="str">
            <v>Produtos da pesca e de aquacultura e serviços relacionados</v>
          </cell>
          <cell r="C7">
            <v>67540021.540000007</v>
          </cell>
          <cell r="D7">
            <v>67540021.540000007</v>
          </cell>
          <cell r="E7">
            <v>0.8694487988865085</v>
          </cell>
          <cell r="F7">
            <v>0.82078355372925471</v>
          </cell>
          <cell r="G7">
            <v>0.85981965206646382</v>
          </cell>
          <cell r="H7">
            <v>0.95920230532287087</v>
          </cell>
          <cell r="I7">
            <v>0.88878092395337394</v>
          </cell>
          <cell r="J7">
            <v>0.95857397737921157</v>
          </cell>
          <cell r="K7">
            <v>0.97639306870006071</v>
          </cell>
          <cell r="L7">
            <v>1.053237902412536</v>
          </cell>
          <cell r="M7">
            <v>1.0924530028901578</v>
          </cell>
          <cell r="N7">
            <v>1.0793014162178207</v>
          </cell>
          <cell r="O7">
            <v>1.1456196577062778</v>
          </cell>
          <cell r="P7">
            <v>1.2963857407354638</v>
          </cell>
          <cell r="Q7">
            <v>1.0241258706906233</v>
          </cell>
          <cell r="R7">
            <v>0.99591273575639427</v>
          </cell>
          <cell r="S7">
            <v>1.0766095995669172</v>
          </cell>
          <cell r="T7">
            <v>1.0307014781038266</v>
          </cell>
          <cell r="U7">
            <v>0.99098275145895409</v>
          </cell>
          <cell r="V7">
            <v>1.0964581566078258</v>
          </cell>
          <cell r="W7">
            <v>1.2169354625127751</v>
          </cell>
          <cell r="X7">
            <v>1.1724502566838721</v>
          </cell>
          <cell r="Y7">
            <v>1.0787569284159275</v>
          </cell>
          <cell r="Z7">
            <v>1.1247475222841661</v>
          </cell>
          <cell r="AA7">
            <v>1.0469617163884757</v>
          </cell>
          <cell r="AB7">
            <v>1.1325229566174284</v>
          </cell>
        </row>
        <row r="8">
          <cell r="A8" t="str">
            <v>10000000</v>
          </cell>
          <cell r="B8" t="str">
            <v>Hulha (inclui antracite) e linhite; turfa</v>
          </cell>
          <cell r="C8">
            <v>2894.3609999999999</v>
          </cell>
          <cell r="D8">
            <v>2894.3610000000003</v>
          </cell>
        </row>
        <row r="9">
          <cell r="A9" t="str">
            <v>11000000</v>
          </cell>
          <cell r="B9" t="str">
            <v>Petróleo bruto e gás natural; serviços relacionados com a extracção de petróleo e gás, excepto a prospecção</v>
          </cell>
        </row>
        <row r="10">
          <cell r="A10" t="str">
            <v>12000000</v>
          </cell>
          <cell r="B10" t="str">
            <v>Minérios e concentrados de urânio e de tório</v>
          </cell>
          <cell r="C10">
            <v>2389161.929</v>
          </cell>
          <cell r="D10">
            <v>2389161.929</v>
          </cell>
          <cell r="G10">
            <v>1</v>
          </cell>
          <cell r="T10">
            <v>0.59197651275058227</v>
          </cell>
          <cell r="V10">
            <v>0.31158982721933232</v>
          </cell>
        </row>
        <row r="11">
          <cell r="A11" t="str">
            <v>13000000</v>
          </cell>
          <cell r="B11" t="str">
            <v>Minérios metálicos</v>
          </cell>
          <cell r="C11">
            <v>94427410.131999999</v>
          </cell>
          <cell r="D11">
            <v>94427410.131999999</v>
          </cell>
          <cell r="E11">
            <v>0.90389783189209161</v>
          </cell>
          <cell r="F11">
            <v>0.95826295960192243</v>
          </cell>
          <cell r="G11">
            <v>0.86437959667656761</v>
          </cell>
          <cell r="H11">
            <v>0.96043504252431078</v>
          </cell>
          <cell r="I11">
            <v>0.96053491172566474</v>
          </cell>
          <cell r="J11">
            <v>0.98191063202602658</v>
          </cell>
          <cell r="K11">
            <v>0.9824721055539728</v>
          </cell>
          <cell r="L11">
            <v>1.0806009120723385</v>
          </cell>
          <cell r="M11">
            <v>1.1063025788893155</v>
          </cell>
          <cell r="N11">
            <v>1.1298350940031761</v>
          </cell>
          <cell r="O11">
            <v>1.0469100290730078</v>
          </cell>
          <cell r="P11">
            <v>1.0244583059616059</v>
          </cell>
          <cell r="R11">
            <v>0.92456608621898451</v>
          </cell>
          <cell r="S11">
            <v>0.86504006753815021</v>
          </cell>
          <cell r="T11">
            <v>0.89171021716893728</v>
          </cell>
          <cell r="U11">
            <v>0.86181233723612383</v>
          </cell>
          <cell r="V11">
            <v>0.80553836628176034</v>
          </cell>
          <cell r="W11">
            <v>0.77921063909499411</v>
          </cell>
          <cell r="X11">
            <v>0.67375274221733661</v>
          </cell>
          <cell r="Y11">
            <v>0.6905821565069874</v>
          </cell>
          <cell r="Z11">
            <v>0.71677766534369813</v>
          </cell>
          <cell r="AA11">
            <v>0.62841266314072675</v>
          </cell>
          <cell r="AB11">
            <v>0.7981085348219531</v>
          </cell>
        </row>
        <row r="12">
          <cell r="A12" t="str">
            <v>14000000</v>
          </cell>
          <cell r="B12" t="str">
            <v>Outros produtos das indústrias extractivas</v>
          </cell>
          <cell r="C12">
            <v>35368762.366999999</v>
          </cell>
          <cell r="D12">
            <v>35368762.366999999</v>
          </cell>
          <cell r="E12">
            <v>0.90455099808180983</v>
          </cell>
          <cell r="F12">
            <v>1.0812435451867299</v>
          </cell>
          <cell r="G12">
            <v>0.93906039600110325</v>
          </cell>
          <cell r="H12">
            <v>1.084617260848826</v>
          </cell>
          <cell r="I12">
            <v>0.99073903594215718</v>
          </cell>
          <cell r="J12">
            <v>1.0008594627607363</v>
          </cell>
          <cell r="K12">
            <v>1.1212992571262428</v>
          </cell>
          <cell r="L12">
            <v>0.96924887070182619</v>
          </cell>
          <cell r="M12">
            <v>1.0253973733082447</v>
          </cell>
          <cell r="N12">
            <v>1.0170677051696797</v>
          </cell>
          <cell r="O12">
            <v>0.96993864487676806</v>
          </cell>
          <cell r="P12">
            <v>0.89597744999587592</v>
          </cell>
          <cell r="Q12">
            <v>1.2569429241874559</v>
          </cell>
          <cell r="R12">
            <v>1.0087319250685909</v>
          </cell>
          <cell r="S12">
            <v>0.95492013359602967</v>
          </cell>
          <cell r="T12">
            <v>1.0390827263154403</v>
          </cell>
          <cell r="U12">
            <v>0.90998702773939344</v>
          </cell>
          <cell r="V12">
            <v>0.91077569830855631</v>
          </cell>
          <cell r="W12">
            <v>1.3046195099776998</v>
          </cell>
          <cell r="X12">
            <v>1.0766623706987934</v>
          </cell>
          <cell r="Y12">
            <v>0.9335364290653243</v>
          </cell>
          <cell r="Z12">
            <v>1.1134548955747143</v>
          </cell>
          <cell r="AA12">
            <v>1.0892492770999325</v>
          </cell>
          <cell r="AB12">
            <v>0.9888753538973194</v>
          </cell>
        </row>
        <row r="13">
          <cell r="A13" t="str">
            <v>15100000</v>
          </cell>
          <cell r="B13" t="str">
            <v>Carne e produtos à base de carne</v>
          </cell>
          <cell r="C13">
            <v>26760622.956</v>
          </cell>
          <cell r="D13">
            <v>26760622.956000004</v>
          </cell>
          <cell r="E13">
            <v>0.99625690504586684</v>
          </cell>
          <cell r="F13">
            <v>0.93263407783048613</v>
          </cell>
          <cell r="G13">
            <v>1.0572606968958687</v>
          </cell>
          <cell r="H13">
            <v>1.0425913644611078</v>
          </cell>
          <cell r="I13">
            <v>0.96747959587321586</v>
          </cell>
          <cell r="J13">
            <v>1.006401557983108</v>
          </cell>
          <cell r="K13">
            <v>0.94611605970319834</v>
          </cell>
          <cell r="L13">
            <v>1.0135874111212853</v>
          </cell>
          <cell r="M13">
            <v>1.0495748525065707</v>
          </cell>
          <cell r="N13">
            <v>1.0610102161309831</v>
          </cell>
          <cell r="O13">
            <v>0.88580336367688528</v>
          </cell>
          <cell r="P13">
            <v>1.0412838987714241</v>
          </cell>
          <cell r="Q13">
            <v>1.0013621464683633</v>
          </cell>
          <cell r="R13">
            <v>1.1023994299693085</v>
          </cell>
          <cell r="S13">
            <v>1.1469218685739668</v>
          </cell>
          <cell r="T13">
            <v>1.2068654413868696</v>
          </cell>
          <cell r="U13">
            <v>1.1374743628850221</v>
          </cell>
          <cell r="V13">
            <v>1.2714591263294326</v>
          </cell>
          <cell r="W13">
            <v>1.1653034482969185</v>
          </cell>
          <cell r="X13">
            <v>1.1389117290237818</v>
          </cell>
          <cell r="Y13">
            <v>1.1043156204970348</v>
          </cell>
          <cell r="Z13">
            <v>1.161391134222248</v>
          </cell>
          <cell r="AA13">
            <v>1.0650524752850776</v>
          </cell>
          <cell r="AB13">
            <v>1.153719661381057</v>
          </cell>
        </row>
        <row r="14">
          <cell r="A14" t="str">
            <v>15200000</v>
          </cell>
          <cell r="B14" t="str">
            <v>Produtos da indústria transformadora da pesca e de aquacultura</v>
          </cell>
          <cell r="C14">
            <v>169624947.46799999</v>
          </cell>
          <cell r="D14">
            <v>169624947.46799999</v>
          </cell>
          <cell r="E14">
            <v>1.0045435268357994</v>
          </cell>
          <cell r="F14">
            <v>0.96783671072215993</v>
          </cell>
          <cell r="G14">
            <v>1.0361231790055272</v>
          </cell>
          <cell r="H14">
            <v>1.0149029495711823</v>
          </cell>
          <cell r="I14">
            <v>0.9852892676970374</v>
          </cell>
          <cell r="J14">
            <v>1.0020799148773301</v>
          </cell>
          <cell r="K14">
            <v>0.97334331032813803</v>
          </cell>
          <cell r="L14">
            <v>0.98496302416147319</v>
          </cell>
          <cell r="M14">
            <v>0.98885228381241064</v>
          </cell>
          <cell r="N14">
            <v>1.0033701261433097</v>
          </cell>
          <cell r="O14">
            <v>0.99962176603519415</v>
          </cell>
          <cell r="P14">
            <v>1.0390739408104384</v>
          </cell>
          <cell r="Q14">
            <v>0.98789365654528638</v>
          </cell>
          <cell r="R14">
            <v>1.0195669198853643</v>
          </cell>
          <cell r="S14">
            <v>1.0111428008554582</v>
          </cell>
          <cell r="T14">
            <v>1.0496843345721496</v>
          </cell>
          <cell r="U14">
            <v>1.0777562495815367</v>
          </cell>
          <cell r="V14">
            <v>1.0838988827670324</v>
          </cell>
          <cell r="W14">
            <v>1.0469079988040564</v>
          </cell>
          <cell r="X14">
            <v>1.0796207740210542</v>
          </cell>
          <cell r="Y14">
            <v>1.0644772213339104</v>
          </cell>
          <cell r="Z14">
            <v>1.0400154291916117</v>
          </cell>
          <cell r="AA14">
            <v>1.0370696897052007</v>
          </cell>
          <cell r="AB14">
            <v>0.99791027745826999</v>
          </cell>
        </row>
        <row r="15">
          <cell r="A15" t="str">
            <v>15300000</v>
          </cell>
          <cell r="B15" t="str">
            <v>Produtos hortícolas e frutos preparados e conservados</v>
          </cell>
          <cell r="C15">
            <v>79771984.039000005</v>
          </cell>
          <cell r="D15">
            <v>79771984.039000005</v>
          </cell>
          <cell r="E15">
            <v>1.0050218861618014</v>
          </cell>
          <cell r="F15">
            <v>0.99266418499951403</v>
          </cell>
          <cell r="G15">
            <v>1.0224348475675222</v>
          </cell>
          <cell r="H15">
            <v>1.0334945094279229</v>
          </cell>
          <cell r="I15">
            <v>0.99894602412768263</v>
          </cell>
          <cell r="J15">
            <v>0.99392106909826439</v>
          </cell>
          <cell r="K15">
            <v>1.0237989440795507</v>
          </cell>
          <cell r="L15">
            <v>0.99916958155701929</v>
          </cell>
          <cell r="M15">
            <v>0.97008422556893925</v>
          </cell>
          <cell r="N15">
            <v>0.99061721476458309</v>
          </cell>
          <cell r="O15">
            <v>0.99879706884218467</v>
          </cell>
          <cell r="P15">
            <v>0.97105044380501571</v>
          </cell>
          <cell r="Q15">
            <v>0.98530219812762299</v>
          </cell>
          <cell r="R15">
            <v>0.99801726317442441</v>
          </cell>
          <cell r="S15">
            <v>0.98149205295443587</v>
          </cell>
          <cell r="T15">
            <v>0.99224246349535905</v>
          </cell>
          <cell r="U15">
            <v>0.95005565873162157</v>
          </cell>
          <cell r="V15">
            <v>0.97805495271537735</v>
          </cell>
          <cell r="W15">
            <v>0.96170499063212378</v>
          </cell>
          <cell r="X15">
            <v>0.99995146843700189</v>
          </cell>
          <cell r="Y15">
            <v>1.0079319507423548</v>
          </cell>
          <cell r="Z15">
            <v>1.0015305693627792</v>
          </cell>
          <cell r="AA15">
            <v>1.0508254047175938</v>
          </cell>
          <cell r="AB15">
            <v>1.0551548140225893</v>
          </cell>
        </row>
        <row r="16">
          <cell r="A16" t="str">
            <v>15400000</v>
          </cell>
          <cell r="B16" t="str">
            <v>Óleos e gorduras animais e vegetais</v>
          </cell>
          <cell r="C16">
            <v>44538024.593000002</v>
          </cell>
          <cell r="D16">
            <v>44538024.593000002</v>
          </cell>
          <cell r="E16">
            <v>1.0201132666821415</v>
          </cell>
          <cell r="F16">
            <v>0.99303230217284488</v>
          </cell>
          <cell r="G16">
            <v>0.99258123835586087</v>
          </cell>
          <cell r="H16">
            <v>0.99840837158440199</v>
          </cell>
          <cell r="I16">
            <v>1.024823914036521</v>
          </cell>
          <cell r="J16">
            <v>1.0060033153026569</v>
          </cell>
          <cell r="K16">
            <v>0.96139618630279322</v>
          </cell>
          <cell r="L16">
            <v>0.95102344217253365</v>
          </cell>
          <cell r="M16">
            <v>0.98498094630498489</v>
          </cell>
          <cell r="N16">
            <v>1.0492508265821352</v>
          </cell>
          <cell r="O16">
            <v>1.0535424058434699</v>
          </cell>
          <cell r="P16">
            <v>0.9648437846596547</v>
          </cell>
          <cell r="Q16">
            <v>1.0516754689816707</v>
          </cell>
          <cell r="R16">
            <v>1.0335336437065337</v>
          </cell>
          <cell r="S16">
            <v>0.97235770157866086</v>
          </cell>
          <cell r="T16">
            <v>0.98892504086152044</v>
          </cell>
          <cell r="U16">
            <v>1.0232077541836382</v>
          </cell>
          <cell r="V16">
            <v>1.0908834921320736</v>
          </cell>
          <cell r="W16">
            <v>1.0991551995803541</v>
          </cell>
          <cell r="X16">
            <v>1.1242113961751163</v>
          </cell>
          <cell r="Y16">
            <v>1.1045599287307135</v>
          </cell>
          <cell r="Z16">
            <v>1.1527035717799321</v>
          </cell>
          <cell r="AA16">
            <v>1.1371502224825176</v>
          </cell>
          <cell r="AB16">
            <v>1.1776054476733553</v>
          </cell>
        </row>
        <row r="17">
          <cell r="A17" t="str">
            <v>15500000</v>
          </cell>
          <cell r="B17" t="str">
            <v>Lacticínios e gelados</v>
          </cell>
          <cell r="C17">
            <v>147813447.345</v>
          </cell>
          <cell r="D17">
            <v>147813447.34500003</v>
          </cell>
          <cell r="E17">
            <v>1.0038901672734715</v>
          </cell>
          <cell r="F17">
            <v>0.99295690456002927</v>
          </cell>
          <cell r="G17">
            <v>0.97885698595209747</v>
          </cell>
          <cell r="H17">
            <v>0.98558714974926132</v>
          </cell>
          <cell r="I17">
            <v>0.98282719316767764</v>
          </cell>
          <cell r="J17">
            <v>0.98719906912137179</v>
          </cell>
          <cell r="K17">
            <v>0.9940425029629002</v>
          </cell>
          <cell r="L17">
            <v>1.0060580190219111</v>
          </cell>
          <cell r="M17">
            <v>1.0084802136140563</v>
          </cell>
          <cell r="N17">
            <v>1.0151963817118415</v>
          </cell>
          <cell r="O17">
            <v>1.0226802256625982</v>
          </cell>
          <cell r="P17">
            <v>1.0222251872027839</v>
          </cell>
          <cell r="Q17">
            <v>1.0265847779837114</v>
          </cell>
          <cell r="R17">
            <v>1.0219382695656272</v>
          </cell>
          <cell r="S17">
            <v>1.0064830964332494</v>
          </cell>
          <cell r="T17">
            <v>1.004449116582526</v>
          </cell>
          <cell r="U17">
            <v>1.0165639800237558</v>
          </cell>
          <cell r="V17">
            <v>1.0195699354322465</v>
          </cell>
          <cell r="W17">
            <v>1.0300129450678566</v>
          </cell>
          <cell r="X17">
            <v>1.0859887782979805</v>
          </cell>
          <cell r="Y17">
            <v>1.1821275979308248</v>
          </cell>
          <cell r="Z17">
            <v>1.0944845611632923</v>
          </cell>
          <cell r="AA17">
            <v>1.0845004282321771</v>
          </cell>
          <cell r="AB17">
            <v>1.078726051821179</v>
          </cell>
        </row>
        <row r="18">
          <cell r="A18" t="str">
            <v>15600000</v>
          </cell>
          <cell r="B18" t="str">
            <v>Produtos da transformação de cereais e leguminosas; amidos, féculas e produtos afins</v>
          </cell>
          <cell r="C18">
            <v>9961815.0859999992</v>
          </cell>
          <cell r="D18">
            <v>9961815.0859999992</v>
          </cell>
          <cell r="E18">
            <v>1.032999866741144</v>
          </cell>
          <cell r="F18">
            <v>0.9754488255669076</v>
          </cell>
          <cell r="G18">
            <v>0.97061627444725662</v>
          </cell>
          <cell r="H18">
            <v>1.003908841846197</v>
          </cell>
          <cell r="I18">
            <v>1.0223075248695168</v>
          </cell>
          <cell r="J18">
            <v>0.99596781947535606</v>
          </cell>
          <cell r="K18">
            <v>1.0188917275679583</v>
          </cell>
          <cell r="L18">
            <v>0.97105218314078068</v>
          </cell>
          <cell r="M18">
            <v>0.97518696167365859</v>
          </cell>
          <cell r="N18">
            <v>0.99027291421477459</v>
          </cell>
          <cell r="O18">
            <v>1.027932336215287</v>
          </cell>
          <cell r="P18">
            <v>1.0154147242411622</v>
          </cell>
          <cell r="Q18">
            <v>1.0194547736728057</v>
          </cell>
          <cell r="R18">
            <v>1.0387597213334943</v>
          </cell>
          <cell r="S18">
            <v>1.0214451492558692</v>
          </cell>
          <cell r="T18">
            <v>1.1386195033048514</v>
          </cell>
          <cell r="U18">
            <v>1.0789258769367434</v>
          </cell>
          <cell r="V18">
            <v>1.0316062827976358</v>
          </cell>
          <cell r="W18">
            <v>1.0336765102291308</v>
          </cell>
          <cell r="X18">
            <v>1.0155264298092732</v>
          </cell>
          <cell r="Y18">
            <v>1.0213404922797389</v>
          </cell>
          <cell r="Z18">
            <v>1.0417823696985531</v>
          </cell>
          <cell r="AA18">
            <v>1.0348442847328689</v>
          </cell>
          <cell r="AB18">
            <v>1.4777207765604279</v>
          </cell>
        </row>
        <row r="19">
          <cell r="A19" t="str">
            <v>15700000</v>
          </cell>
          <cell r="B19" t="str">
            <v>Alimentos compostos para animais</v>
          </cell>
          <cell r="C19">
            <v>5485856.0499999998</v>
          </cell>
          <cell r="D19">
            <v>5485856.0500000007</v>
          </cell>
          <cell r="E19">
            <v>0.95313862468320532</v>
          </cell>
          <cell r="F19">
            <v>0.98969517642698901</v>
          </cell>
          <cell r="G19">
            <v>0.98950525993902327</v>
          </cell>
          <cell r="H19">
            <v>0.99956493247006162</v>
          </cell>
          <cell r="I19">
            <v>0.99208676321248135</v>
          </cell>
          <cell r="J19">
            <v>0.9528587143804057</v>
          </cell>
          <cell r="K19">
            <v>0.99817534419837728</v>
          </cell>
          <cell r="L19">
            <v>0.97269205415698978</v>
          </cell>
          <cell r="M19">
            <v>0.96989257143492535</v>
          </cell>
          <cell r="N19">
            <v>1.0479101482043571</v>
          </cell>
          <cell r="O19">
            <v>1.0394731005336408</v>
          </cell>
          <cell r="P19">
            <v>1.0950073103595432</v>
          </cell>
          <cell r="Q19">
            <v>1.1206395061405503</v>
          </cell>
          <cell r="R19">
            <v>0.99692525460711201</v>
          </cell>
          <cell r="S19">
            <v>1.1460618737887345</v>
          </cell>
          <cell r="T19">
            <v>1.1349349870201841</v>
          </cell>
          <cell r="U19">
            <v>1.1235814433533473</v>
          </cell>
          <cell r="V19">
            <v>1.1027653404923696</v>
          </cell>
          <cell r="W19">
            <v>1.2292243166608952</v>
          </cell>
          <cell r="X19">
            <v>1.1145007076675826</v>
          </cell>
          <cell r="Y19">
            <v>1.1189859037161651</v>
          </cell>
          <cell r="Z19">
            <v>1.1037497911788303</v>
          </cell>
          <cell r="AA19">
            <v>1.1660801081821788</v>
          </cell>
          <cell r="AB19">
            <v>1.1149020273489574</v>
          </cell>
        </row>
        <row r="20">
          <cell r="A20" t="str">
            <v>15800000</v>
          </cell>
          <cell r="B20" t="str">
            <v>Outros produtos alimentares</v>
          </cell>
          <cell r="C20">
            <v>137262044.68000001</v>
          </cell>
          <cell r="D20">
            <v>137262044.68000001</v>
          </cell>
          <cell r="E20">
            <v>0.98624980720171695</v>
          </cell>
          <cell r="F20">
            <v>0.9809746279105902</v>
          </cell>
          <cell r="G20">
            <v>1.0054813435229828</v>
          </cell>
          <cell r="H20">
            <v>1.0037680468257411</v>
          </cell>
          <cell r="I20">
            <v>1.0026623937089254</v>
          </cell>
          <cell r="J20">
            <v>0.99957045275897982</v>
          </cell>
          <cell r="K20">
            <v>1.0016619893812662</v>
          </cell>
          <cell r="L20">
            <v>0.99012111372606626</v>
          </cell>
          <cell r="M20">
            <v>1.0030408519075429</v>
          </cell>
          <cell r="N20">
            <v>1.0031275045015264</v>
          </cell>
          <cell r="O20">
            <v>1.0162949195169986</v>
          </cell>
          <cell r="P20">
            <v>1.0070469490376628</v>
          </cell>
          <cell r="Q20">
            <v>1.0186973176369014</v>
          </cell>
          <cell r="R20">
            <v>1.027247722249202</v>
          </cell>
          <cell r="S20">
            <v>1.0008128383820447</v>
          </cell>
          <cell r="T20">
            <v>1.0045563558520989</v>
          </cell>
          <cell r="U20">
            <v>1.0291335206997116</v>
          </cell>
          <cell r="V20">
            <v>1.00874198523013</v>
          </cell>
          <cell r="W20">
            <v>0.99475127947892972</v>
          </cell>
          <cell r="X20">
            <v>1.0411164611219557</v>
          </cell>
          <cell r="Y20">
            <v>0.99394911802356356</v>
          </cell>
          <cell r="Z20">
            <v>1.0416694731835825</v>
          </cell>
          <cell r="AA20">
            <v>1.013020676295658</v>
          </cell>
          <cell r="AB20">
            <v>1.0224523001281547</v>
          </cell>
        </row>
        <row r="21">
          <cell r="A21" t="str">
            <v>15900000</v>
          </cell>
          <cell r="B21" t="str">
            <v>Bebidas</v>
          </cell>
          <cell r="C21">
            <v>297836991.44</v>
          </cell>
          <cell r="D21">
            <v>297836991.44</v>
          </cell>
          <cell r="E21">
            <v>0.98242010245030398</v>
          </cell>
          <cell r="F21">
            <v>0.98698468937157735</v>
          </cell>
          <cell r="G21">
            <v>1.0097272395487762</v>
          </cell>
          <cell r="H21">
            <v>0.9873162281636978</v>
          </cell>
          <cell r="I21">
            <v>1.0127903658289219</v>
          </cell>
          <cell r="J21">
            <v>0.99054548985048629</v>
          </cell>
          <cell r="K21">
            <v>0.9887403028875914</v>
          </cell>
          <cell r="L21">
            <v>0.9781593389633163</v>
          </cell>
          <cell r="M21">
            <v>1.0121433961206971</v>
          </cell>
          <cell r="N21">
            <v>1.0080998122986642</v>
          </cell>
          <cell r="O21">
            <v>1.0423202793845641</v>
          </cell>
          <cell r="P21">
            <v>1.0007527551314028</v>
          </cell>
          <cell r="Q21">
            <v>0.98702735587039636</v>
          </cell>
          <cell r="R21">
            <v>1.0007932422910997</v>
          </cell>
          <cell r="S21">
            <v>1.0152683730942613</v>
          </cell>
          <cell r="T21">
            <v>1.0191907519116454</v>
          </cell>
          <cell r="U21">
            <v>1.0383198889145204</v>
          </cell>
          <cell r="V21">
            <v>1.0195080681025672</v>
          </cell>
          <cell r="W21">
            <v>1.0325050792098887</v>
          </cell>
          <cell r="X21">
            <v>1.0032889867274419</v>
          </cell>
          <cell r="Y21">
            <v>1.054682405514519</v>
          </cell>
          <cell r="Z21">
            <v>1.032115880974978</v>
          </cell>
          <cell r="AA21">
            <v>1.0484595618874484</v>
          </cell>
          <cell r="AB21">
            <v>1.021989885771835</v>
          </cell>
        </row>
        <row r="22">
          <cell r="A22" t="str">
            <v>16000000</v>
          </cell>
          <cell r="B22" t="str">
            <v>Produtos da indústria do tabaco</v>
          </cell>
          <cell r="C22">
            <v>44898195.762999997</v>
          </cell>
          <cell r="D22">
            <v>44898195.762999997</v>
          </cell>
          <cell r="E22">
            <v>0.9848851868591445</v>
          </cell>
          <cell r="F22">
            <v>1.0371074033656442</v>
          </cell>
          <cell r="G22">
            <v>1.0313437218601358</v>
          </cell>
          <cell r="H22">
            <v>1.0388209648481017</v>
          </cell>
          <cell r="I22">
            <v>1.0205861710024438</v>
          </cell>
          <cell r="J22">
            <v>1.0072464805023145</v>
          </cell>
          <cell r="K22">
            <v>0.97565863186224444</v>
          </cell>
          <cell r="L22">
            <v>1.0242970194218692</v>
          </cell>
          <cell r="M22">
            <v>1.0902281531152174</v>
          </cell>
          <cell r="N22">
            <v>0.75912256853185667</v>
          </cell>
          <cell r="O22">
            <v>1.0109514275885711</v>
          </cell>
          <cell r="P22">
            <v>1.0197522710424571</v>
          </cell>
          <cell r="Q22">
            <v>0.99645143073744713</v>
          </cell>
          <cell r="R22">
            <v>1.0016873520803891</v>
          </cell>
          <cell r="S22">
            <v>1.0585392433919858</v>
          </cell>
          <cell r="T22">
            <v>1.0183819234932923</v>
          </cell>
          <cell r="U22">
            <v>1.0446079645634954</v>
          </cell>
          <cell r="V22">
            <v>1.0779580369371891</v>
          </cell>
          <cell r="W22">
            <v>1.5567060938186379</v>
          </cell>
          <cell r="X22">
            <v>1.5804690263360581</v>
          </cell>
          <cell r="Y22">
            <v>1.6656921157802613</v>
          </cell>
          <cell r="Z22">
            <v>1.5645201899550476</v>
          </cell>
          <cell r="AA22">
            <v>1.5402910547659905</v>
          </cell>
          <cell r="AB22">
            <v>1.5557867244383303</v>
          </cell>
        </row>
        <row r="23">
          <cell r="A23" t="str">
            <v>170E0000</v>
          </cell>
          <cell r="B23" t="str">
            <v>Enc. Postais</v>
          </cell>
        </row>
        <row r="24">
          <cell r="A24" t="str">
            <v>17100000</v>
          </cell>
          <cell r="B24" t="str">
            <v>Fios e fibras têxteis</v>
          </cell>
          <cell r="C24">
            <v>98438852.362000003</v>
          </cell>
          <cell r="D24">
            <v>98438852.362000018</v>
          </cell>
          <cell r="E24">
            <v>0.9375593442244855</v>
          </cell>
          <cell r="F24">
            <v>0.94352822144809823</v>
          </cell>
          <cell r="G24">
            <v>1.0028263412532203</v>
          </cell>
          <cell r="H24">
            <v>0.9900599783126377</v>
          </cell>
          <cell r="I24">
            <v>1.0038791076558558</v>
          </cell>
          <cell r="J24">
            <v>0.98709016911578518</v>
          </cell>
          <cell r="K24">
            <v>1.0275346421429892</v>
          </cell>
          <cell r="L24">
            <v>1.0161348511213235</v>
          </cell>
          <cell r="M24">
            <v>1.0163428778677954</v>
          </cell>
          <cell r="N24">
            <v>1.031426510787822</v>
          </cell>
          <cell r="O24">
            <v>1.022492764983979</v>
          </cell>
          <cell r="P24">
            <v>1.0211251910860075</v>
          </cell>
          <cell r="Q24">
            <v>1.0066003713246536</v>
          </cell>
          <cell r="R24">
            <v>1.0185680995724751</v>
          </cell>
          <cell r="S24">
            <v>1.0077324733554998</v>
          </cell>
          <cell r="T24">
            <v>1.0395519959556077</v>
          </cell>
          <cell r="U24">
            <v>1.0595340500091122</v>
          </cell>
          <cell r="V24">
            <v>1.0554497854312546</v>
          </cell>
          <cell r="W24">
            <v>1.0238403182511229</v>
          </cell>
          <cell r="X24">
            <v>1.0990710764174236</v>
          </cell>
          <cell r="Y24">
            <v>1.1545313492164462</v>
          </cell>
          <cell r="Z24">
            <v>1.0394270079198529</v>
          </cell>
          <cell r="AA24">
            <v>0.98309645850159633</v>
          </cell>
          <cell r="AB24">
            <v>1.0282677091338628</v>
          </cell>
        </row>
        <row r="25">
          <cell r="A25" t="str">
            <v>17200000</v>
          </cell>
          <cell r="B25" t="str">
            <v>Tecidos têxteis</v>
          </cell>
          <cell r="C25">
            <v>259691651.92899999</v>
          </cell>
          <cell r="D25">
            <v>259691651.92899996</v>
          </cell>
          <cell r="E25">
            <v>0.99336825345762858</v>
          </cell>
          <cell r="F25">
            <v>1.0162945719481253</v>
          </cell>
          <cell r="G25">
            <v>1.0407044466910746</v>
          </cell>
          <cell r="H25">
            <v>1.0163643492144936</v>
          </cell>
          <cell r="I25">
            <v>0.96632466279459261</v>
          </cell>
          <cell r="J25">
            <v>0.99221624955303189</v>
          </cell>
          <cell r="K25">
            <v>0.98181251804535796</v>
          </cell>
          <cell r="L25">
            <v>0.99613062015350273</v>
          </cell>
          <cell r="M25">
            <v>0.97340768998944383</v>
          </cell>
          <cell r="N25">
            <v>0.99672906149785123</v>
          </cell>
          <cell r="O25">
            <v>1.0032612309046574</v>
          </cell>
          <cell r="P25">
            <v>1.023386345750241</v>
          </cell>
          <cell r="Q25">
            <v>1.0277390430989037</v>
          </cell>
          <cell r="R25">
            <v>0.98676586785423737</v>
          </cell>
          <cell r="S25">
            <v>1.0221726817948866</v>
          </cell>
          <cell r="T25">
            <v>1.0184961889416475</v>
          </cell>
          <cell r="U25">
            <v>1.0035607062574659</v>
          </cell>
          <cell r="V25">
            <v>0.99909236566207082</v>
          </cell>
          <cell r="W25">
            <v>0.99746383707188702</v>
          </cell>
          <cell r="X25">
            <v>1.029123954295643</v>
          </cell>
          <cell r="Y25">
            <v>1.0066460860993911</v>
          </cell>
          <cell r="Z25">
            <v>1.0014386872213028</v>
          </cell>
          <cell r="AA25">
            <v>0.98965534126396548</v>
          </cell>
          <cell r="AB25">
            <v>1.0311797450354254</v>
          </cell>
        </row>
        <row r="26">
          <cell r="A26" t="str">
            <v>17400000</v>
          </cell>
          <cell r="B26" t="str">
            <v>Artigos têxteis confeccionados, excepto vestuário</v>
          </cell>
          <cell r="C26">
            <v>334498609.20700002</v>
          </cell>
          <cell r="D26">
            <v>334498609.20700008</v>
          </cell>
          <cell r="E26">
            <v>1.0025045258530905</v>
          </cell>
          <cell r="F26">
            <v>1.0102612300372702</v>
          </cell>
          <cell r="G26">
            <v>1.0242328609967297</v>
          </cell>
          <cell r="H26">
            <v>0.98978486413724187</v>
          </cell>
          <cell r="I26">
            <v>0.98589467541883957</v>
          </cell>
          <cell r="J26">
            <v>0.99469602842239457</v>
          </cell>
          <cell r="K26">
            <v>0.97816718667097835</v>
          </cell>
          <cell r="L26">
            <v>1.0152692827896219</v>
          </cell>
          <cell r="M26">
            <v>0.98817347818936552</v>
          </cell>
          <cell r="N26">
            <v>0.99467610315107569</v>
          </cell>
          <cell r="O26">
            <v>1.002686840048552</v>
          </cell>
          <cell r="P26">
            <v>1.0136529242848396</v>
          </cell>
          <cell r="Q26">
            <v>1.0169613969683253</v>
          </cell>
          <cell r="R26">
            <v>1.0490096993990485</v>
          </cell>
          <cell r="S26">
            <v>1.0405692186525333</v>
          </cell>
          <cell r="T26">
            <v>1.0062425035327922</v>
          </cell>
          <cell r="U26">
            <v>0.98928977754663328</v>
          </cell>
          <cell r="V26">
            <v>1.0034354813965978</v>
          </cell>
          <cell r="W26">
            <v>0.98156897766460049</v>
          </cell>
          <cell r="X26">
            <v>1.0210360097802109</v>
          </cell>
          <cell r="Y26">
            <v>0.97548283317742901</v>
          </cell>
          <cell r="Z26">
            <v>1.0092534549552661</v>
          </cell>
          <cell r="AA26">
            <v>1.0090475467287012</v>
          </cell>
          <cell r="AB26">
            <v>1.0063003493051994</v>
          </cell>
        </row>
        <row r="27">
          <cell r="A27" t="str">
            <v>17500000</v>
          </cell>
          <cell r="B27" t="str">
            <v>Outros artigos têxteis</v>
          </cell>
          <cell r="C27">
            <v>168348041.09799999</v>
          </cell>
          <cell r="D27">
            <v>168348041.09799999</v>
          </cell>
          <cell r="E27">
            <v>1.0436027687268097</v>
          </cell>
          <cell r="F27">
            <v>0.97619165925636531</v>
          </cell>
          <cell r="G27">
            <v>0.99261114885846091</v>
          </cell>
          <cell r="H27">
            <v>0.96048523780355144</v>
          </cell>
          <cell r="I27">
            <v>0.95072908029848979</v>
          </cell>
          <cell r="J27">
            <v>0.98885532782264896</v>
          </cell>
          <cell r="K27">
            <v>1.0098850523468721</v>
          </cell>
          <cell r="L27">
            <v>1.0239945093675751</v>
          </cell>
          <cell r="M27">
            <v>1.0041136320083961</v>
          </cell>
          <cell r="N27">
            <v>1.047539845897242</v>
          </cell>
          <cell r="O27">
            <v>1.0008811579991321</v>
          </cell>
          <cell r="P27">
            <v>1.0011105796144568</v>
          </cell>
          <cell r="Q27">
            <v>1.0071618740411354</v>
          </cell>
          <cell r="R27">
            <v>0.98694237983882838</v>
          </cell>
          <cell r="S27">
            <v>1.0327622064303668</v>
          </cell>
          <cell r="T27">
            <v>1.051982474854892</v>
          </cell>
          <cell r="U27">
            <v>1.0315382184809518</v>
          </cell>
          <cell r="V27">
            <v>1.026086687009323</v>
          </cell>
          <cell r="W27">
            <v>1.0319273657657797</v>
          </cell>
          <cell r="X27">
            <v>1.0447561365439419</v>
          </cell>
          <cell r="Y27">
            <v>1.1440487008843854</v>
          </cell>
          <cell r="Z27">
            <v>1.290650322975853</v>
          </cell>
          <cell r="AA27">
            <v>1.1293562455500186</v>
          </cell>
          <cell r="AB27">
            <v>1.3702361001972601</v>
          </cell>
        </row>
        <row r="28">
          <cell r="A28" t="str">
            <v>17600000</v>
          </cell>
          <cell r="B28" t="str">
            <v>Tecidos de malha</v>
          </cell>
          <cell r="C28">
            <v>16098207.790999999</v>
          </cell>
          <cell r="D28">
            <v>16098207.790999999</v>
          </cell>
          <cell r="E28">
            <v>0.96088799382784207</v>
          </cell>
          <cell r="F28">
            <v>0.98800606241026645</v>
          </cell>
          <cell r="G28">
            <v>0.99185267215828277</v>
          </cell>
          <cell r="H28">
            <v>0.99173201483225293</v>
          </cell>
          <cell r="I28">
            <v>0.9949483845271061</v>
          </cell>
          <cell r="J28">
            <v>0.9953818841427019</v>
          </cell>
          <cell r="K28">
            <v>1.003954448593761</v>
          </cell>
          <cell r="L28">
            <v>0.95256574840400554</v>
          </cell>
          <cell r="M28">
            <v>0.95949602397415967</v>
          </cell>
          <cell r="N28">
            <v>1.0305007233884453</v>
          </cell>
          <cell r="O28">
            <v>1.048810582484488</v>
          </cell>
          <cell r="P28">
            <v>1.0818634612566886</v>
          </cell>
          <cell r="Q28">
            <v>1.1400314790153716</v>
          </cell>
          <cell r="R28">
            <v>1.0398959039772533</v>
          </cell>
          <cell r="S28">
            <v>0.97092089271106641</v>
          </cell>
          <cell r="T28">
            <v>1.0375546590517764</v>
          </cell>
          <cell r="U28">
            <v>1.0156851968309257</v>
          </cell>
          <cell r="V28">
            <v>0.95529105218543076</v>
          </cell>
          <cell r="W28">
            <v>1.0512144004698163</v>
          </cell>
          <cell r="X28">
            <v>0.96615464276327023</v>
          </cell>
          <cell r="Y28">
            <v>0.93824707759291637</v>
          </cell>
          <cell r="Z28">
            <v>1.0162662189289544</v>
          </cell>
          <cell r="AA28">
            <v>0.92112517914013969</v>
          </cell>
          <cell r="AB28">
            <v>0.98649975233973386</v>
          </cell>
        </row>
        <row r="29">
          <cell r="A29" t="str">
            <v>17700000</v>
          </cell>
          <cell r="B29" t="str">
            <v>Artigos de malha</v>
          </cell>
          <cell r="C29">
            <v>466197433.83999997</v>
          </cell>
          <cell r="D29">
            <v>466197433.84000015</v>
          </cell>
          <cell r="E29">
            <v>1.0016628150030378</v>
          </cell>
          <cell r="F29">
            <v>1.0007709588796656</v>
          </cell>
          <cell r="G29">
            <v>0.99707421165789845</v>
          </cell>
          <cell r="H29">
            <v>0.98025713211209786</v>
          </cell>
          <cell r="I29">
            <v>0.96484793989914364</v>
          </cell>
          <cell r="J29">
            <v>0.99796168839371069</v>
          </cell>
          <cell r="K29">
            <v>1.0384179736405723</v>
          </cell>
          <cell r="L29">
            <v>1.0171595635769637</v>
          </cell>
          <cell r="M29">
            <v>1.0093247711533164</v>
          </cell>
          <cell r="N29">
            <v>0.99905629996824108</v>
          </cell>
          <cell r="O29">
            <v>0.98650181320413277</v>
          </cell>
          <cell r="P29">
            <v>1.0069648325112195</v>
          </cell>
          <cell r="Q29">
            <v>1.0243525710328649</v>
          </cell>
          <cell r="R29">
            <v>1.0006752660147071</v>
          </cell>
          <cell r="S29">
            <v>1.0076505850307584</v>
          </cell>
          <cell r="T29">
            <v>0.99354362654519002</v>
          </cell>
          <cell r="U29">
            <v>1.0227918046077313</v>
          </cell>
          <cell r="V29">
            <v>1.0306215870659392</v>
          </cell>
          <cell r="W29">
            <v>1.0454431095187751</v>
          </cell>
          <cell r="X29">
            <v>1.0591770948000072</v>
          </cell>
          <cell r="Y29">
            <v>1.0185770594940975</v>
          </cell>
          <cell r="Z29">
            <v>1.0147038185241883</v>
          </cell>
          <cell r="AA29">
            <v>1.0262269045628241</v>
          </cell>
          <cell r="AB29">
            <v>1.0486239756132283</v>
          </cell>
        </row>
        <row r="30">
          <cell r="A30" t="str">
            <v>18000000</v>
          </cell>
          <cell r="B30" t="str">
            <v>Artigos de vestuário e de peles com pêlo</v>
          </cell>
          <cell r="C30">
            <v>1570038987.1110001</v>
          </cell>
          <cell r="D30">
            <v>1570038987.1110005</v>
          </cell>
          <cell r="E30">
            <v>0.99355568990973442</v>
          </cell>
          <cell r="F30">
            <v>1.0001197675829201</v>
          </cell>
          <cell r="G30">
            <v>0.98628001190640702</v>
          </cell>
          <cell r="H30">
            <v>0.9676698416379651</v>
          </cell>
          <cell r="I30">
            <v>0.96957621838145458</v>
          </cell>
          <cell r="J30">
            <v>0.9940329468837612</v>
          </cell>
          <cell r="K30">
            <v>1.0176432765803496</v>
          </cell>
          <cell r="L30">
            <v>1.0373732327129288</v>
          </cell>
          <cell r="M30">
            <v>1.0211648786327401</v>
          </cell>
          <cell r="N30">
            <v>1.0111976269020371</v>
          </cell>
          <cell r="O30">
            <v>0.99739379446221654</v>
          </cell>
          <cell r="P30">
            <v>1.0039927144074854</v>
          </cell>
          <cell r="Q30">
            <v>1.0123575565722558</v>
          </cell>
          <cell r="R30">
            <v>1.0063758760298658</v>
          </cell>
          <cell r="S30">
            <v>1.0025740817858557</v>
          </cell>
          <cell r="T30">
            <v>0.99506441356333764</v>
          </cell>
          <cell r="U30">
            <v>1.0013179359932756</v>
          </cell>
          <cell r="V30">
            <v>1.0302329691958447</v>
          </cell>
          <cell r="W30">
            <v>1.0494835685507524</v>
          </cell>
          <cell r="X30">
            <v>1.0788002884869916</v>
          </cell>
          <cell r="Y30">
            <v>1.0545875952586397</v>
          </cell>
          <cell r="Z30">
            <v>1.0286024618811118</v>
          </cell>
          <cell r="AA30">
            <v>1.0288638281649114</v>
          </cell>
          <cell r="AB30">
            <v>1.0522723110321013</v>
          </cell>
        </row>
        <row r="31">
          <cell r="A31" t="str">
            <v>190E0000</v>
          </cell>
          <cell r="B31" t="str">
            <v>Enc. Postais</v>
          </cell>
        </row>
        <row r="32">
          <cell r="A32" t="str">
            <v>19100000</v>
          </cell>
          <cell r="B32" t="str">
            <v>Couros e peles sem pêlo</v>
          </cell>
          <cell r="C32">
            <v>30831515.107000001</v>
          </cell>
          <cell r="D32">
            <v>30831515.106999993</v>
          </cell>
          <cell r="E32">
            <v>0.99493584463311335</v>
          </cell>
          <cell r="F32">
            <v>1.0654580715056796</v>
          </cell>
          <cell r="G32">
            <v>0.92543372065267571</v>
          </cell>
          <cell r="H32">
            <v>0.90724376401402895</v>
          </cell>
          <cell r="I32">
            <v>0.88388239443858962</v>
          </cell>
          <cell r="J32">
            <v>0.96118353376266419</v>
          </cell>
          <cell r="K32">
            <v>1.0110129126821608</v>
          </cell>
          <cell r="L32">
            <v>1.4145617285348235</v>
          </cell>
          <cell r="M32">
            <v>0.91550224973765104</v>
          </cell>
          <cell r="N32">
            <v>0.84344561157316111</v>
          </cell>
          <cell r="O32">
            <v>0.9261161977230703</v>
          </cell>
          <cell r="P32">
            <v>1.151223970742381</v>
          </cell>
          <cell r="Q32">
            <v>1.2144955577065797</v>
          </cell>
          <cell r="R32">
            <v>1.1973558803785167</v>
          </cell>
          <cell r="S32">
            <v>1.1218323048305616</v>
          </cell>
          <cell r="T32">
            <v>1.221154032834521</v>
          </cell>
          <cell r="U32">
            <v>1.1089390192528077</v>
          </cell>
          <cell r="V32">
            <v>1.3133882063648454</v>
          </cell>
          <cell r="W32">
            <v>1.0735897651241428</v>
          </cell>
          <cell r="X32">
            <v>1.2409919261310924</v>
          </cell>
          <cell r="Y32">
            <v>1.1404795407009272</v>
          </cell>
          <cell r="Z32">
            <v>1.0534224358052164</v>
          </cell>
          <cell r="AA32">
            <v>0.96977356953453653</v>
          </cell>
          <cell r="AB32">
            <v>1.1170642004127929</v>
          </cell>
        </row>
        <row r="33">
          <cell r="A33" t="str">
            <v>19200000</v>
          </cell>
          <cell r="B33" t="str">
            <v>Artigos de viagem e de uso pessoal, de marroquinaria, de correeiro, de seleiro e de outrosartigos de couro</v>
          </cell>
          <cell r="C33">
            <v>9324232.6659999993</v>
          </cell>
          <cell r="D33">
            <v>9324232.6659999993</v>
          </cell>
          <cell r="E33">
            <v>0.50291981915084871</v>
          </cell>
          <cell r="F33">
            <v>0.67773524234812565</v>
          </cell>
          <cell r="G33">
            <v>0.53576390351053138</v>
          </cell>
          <cell r="H33">
            <v>0.55827439426197578</v>
          </cell>
          <cell r="I33">
            <v>0.55658125223693578</v>
          </cell>
          <cell r="J33">
            <v>1.3682799067910201</v>
          </cell>
          <cell r="K33">
            <v>1.1750940887199348</v>
          </cell>
          <cell r="L33">
            <v>1.1687105225761567</v>
          </cell>
          <cell r="M33">
            <v>1.5564168404546497</v>
          </cell>
          <cell r="N33">
            <v>1.3954427625477666</v>
          </cell>
          <cell r="O33">
            <v>1.3874300915609581</v>
          </cell>
          <cell r="P33">
            <v>1.117351175841097</v>
          </cell>
          <cell r="Q33">
            <v>1.7465517480062251</v>
          </cell>
          <cell r="R33">
            <v>1.4238963664577482</v>
          </cell>
          <cell r="S33">
            <v>1.640349146268179</v>
          </cell>
          <cell r="T33">
            <v>1.2107621515350691</v>
          </cell>
          <cell r="U33">
            <v>1.3700530260501822</v>
          </cell>
          <cell r="V33">
            <v>1.4107979598647111</v>
          </cell>
          <cell r="W33">
            <v>1.1477079020895224</v>
          </cell>
          <cell r="X33">
            <v>1.0974377520655845</v>
          </cell>
          <cell r="Y33">
            <v>1.163674259822542</v>
          </cell>
          <cell r="Z33">
            <v>1.2685698098041669</v>
          </cell>
          <cell r="AA33">
            <v>1.2973608508169585</v>
          </cell>
          <cell r="AB33">
            <v>2.0388331555892707</v>
          </cell>
        </row>
        <row r="34">
          <cell r="A34" t="str">
            <v>19300000</v>
          </cell>
          <cell r="B34" t="str">
            <v>Calçado e suas partes</v>
          </cell>
          <cell r="C34">
            <v>1003435482.416</v>
          </cell>
          <cell r="D34">
            <v>1003435482.4160001</v>
          </cell>
          <cell r="E34">
            <v>0.94549503998664297</v>
          </cell>
          <cell r="F34">
            <v>0.95123973542655338</v>
          </cell>
          <cell r="G34">
            <v>0.95540882471143562</v>
          </cell>
          <cell r="H34">
            <v>0.96758909484099065</v>
          </cell>
          <cell r="I34">
            <v>0.98919826006662193</v>
          </cell>
          <cell r="J34">
            <v>1.0150485519813099</v>
          </cell>
          <cell r="K34">
            <v>1.0336124228673063</v>
          </cell>
          <cell r="L34">
            <v>1.0346069811234788</v>
          </cell>
          <cell r="M34">
            <v>1.024906180579634</v>
          </cell>
          <cell r="N34">
            <v>1.0358487943206653</v>
          </cell>
          <cell r="O34">
            <v>1.025709686559058</v>
          </cell>
          <cell r="P34">
            <v>1.0213364275363033</v>
          </cell>
          <cell r="Q34">
            <v>1.0172659724517925</v>
          </cell>
          <cell r="R34">
            <v>1.0157212949058374</v>
          </cell>
          <cell r="S34">
            <v>1.027725230066131</v>
          </cell>
          <cell r="T34">
            <v>1.0366064848132095</v>
          </cell>
          <cell r="U34">
            <v>1.0495174395160403</v>
          </cell>
          <cell r="V34">
            <v>1.0773928456092023</v>
          </cell>
          <cell r="W34">
            <v>1.1000787747999863</v>
          </cell>
          <cell r="X34">
            <v>1.1086276485414632</v>
          </cell>
          <cell r="Y34">
            <v>1.0810133419584829</v>
          </cell>
          <cell r="Z34">
            <v>1.0895242562965204</v>
          </cell>
          <cell r="AA34">
            <v>1.0652072185859491</v>
          </cell>
          <cell r="AB34">
            <v>1.0407050806696863</v>
          </cell>
        </row>
        <row r="35">
          <cell r="A35" t="str">
            <v>20000000</v>
          </cell>
          <cell r="B35" t="str">
            <v>Madeira e suas obras (excepto mobiliário), obras de cestaria e de espartaria</v>
          </cell>
          <cell r="C35">
            <v>731772922.33599997</v>
          </cell>
          <cell r="D35">
            <v>731772922.33600008</v>
          </cell>
          <cell r="E35">
            <v>0.96352602762228978</v>
          </cell>
          <cell r="F35">
            <v>0.97626240889593607</v>
          </cell>
          <cell r="G35">
            <v>1.0139677238771234</v>
          </cell>
          <cell r="H35">
            <v>1.0095913584562914</v>
          </cell>
          <cell r="I35">
            <v>1.0259348292238275</v>
          </cell>
          <cell r="J35">
            <v>1.0106882408797657</v>
          </cell>
          <cell r="K35">
            <v>0.99952203935568174</v>
          </cell>
          <cell r="L35">
            <v>0.97987203860364136</v>
          </cell>
          <cell r="M35">
            <v>1.0003316869962222</v>
          </cell>
          <cell r="N35">
            <v>1.0014480715160383</v>
          </cell>
          <cell r="O35">
            <v>1.0022819935894185</v>
          </cell>
          <cell r="P35">
            <v>1.0165735809837642</v>
          </cell>
          <cell r="Q35">
            <v>0.99898664366028089</v>
          </cell>
          <cell r="R35">
            <v>1.0231024127710382</v>
          </cell>
          <cell r="S35">
            <v>1.0320211186770121</v>
          </cell>
          <cell r="T35">
            <v>1.0384000756416454</v>
          </cell>
          <cell r="U35">
            <v>1.04446071683161</v>
          </cell>
          <cell r="V35">
            <v>1.0421004364174586</v>
          </cell>
          <cell r="W35">
            <v>1.0262090333344551</v>
          </cell>
          <cell r="X35">
            <v>0.98985896298443166</v>
          </cell>
          <cell r="Y35">
            <v>0.99617499318595226</v>
          </cell>
          <cell r="Z35">
            <v>0.99403756340494187</v>
          </cell>
          <cell r="AA35">
            <v>1.0332749590444223</v>
          </cell>
          <cell r="AB35">
            <v>1.0313412390789221</v>
          </cell>
        </row>
        <row r="36">
          <cell r="A36" t="str">
            <v>21100000</v>
          </cell>
          <cell r="B36" t="str">
            <v>Pasta,papel e cartão</v>
          </cell>
          <cell r="C36">
            <v>902951524.574</v>
          </cell>
          <cell r="D36">
            <v>902951524.57400012</v>
          </cell>
          <cell r="E36">
            <v>0.87922273814685215</v>
          </cell>
          <cell r="F36">
            <v>0.89856207329607374</v>
          </cell>
          <cell r="G36">
            <v>0.91206839139146145</v>
          </cell>
          <cell r="H36">
            <v>0.97591282630054554</v>
          </cell>
          <cell r="I36">
            <v>0.96594369847866057</v>
          </cell>
          <cell r="J36">
            <v>0.97334668815566783</v>
          </cell>
          <cell r="K36">
            <v>1.0207099038250949</v>
          </cell>
          <cell r="L36">
            <v>1.0326254268155339</v>
          </cell>
          <cell r="M36">
            <v>1.0815975194649743</v>
          </cell>
          <cell r="N36">
            <v>1.0859858264852089</v>
          </cell>
          <cell r="O36">
            <v>1.111292056977095</v>
          </cell>
          <cell r="P36">
            <v>1.0627328506628317</v>
          </cell>
          <cell r="Q36">
            <v>1.069900697340489</v>
          </cell>
          <cell r="R36">
            <v>1.0331413354730288</v>
          </cell>
          <cell r="S36">
            <v>0.9808423968665857</v>
          </cell>
          <cell r="T36">
            <v>0.93842020982370367</v>
          </cell>
          <cell r="U36">
            <v>0.89233506748963487</v>
          </cell>
          <cell r="V36">
            <v>0.85080362382656749</v>
          </cell>
          <cell r="W36">
            <v>0.83521857538117206</v>
          </cell>
          <cell r="X36">
            <v>0.79061359473485415</v>
          </cell>
          <cell r="Y36">
            <v>0.79172617455671301</v>
          </cell>
          <cell r="Z36">
            <v>0.8100559504064232</v>
          </cell>
          <cell r="AA36">
            <v>0.82756186615607685</v>
          </cell>
          <cell r="AB36">
            <v>0.82051650864025727</v>
          </cell>
        </row>
        <row r="37">
          <cell r="A37" t="str">
            <v>21200000</v>
          </cell>
          <cell r="B37" t="str">
            <v>Artigos de papel e cartão</v>
          </cell>
          <cell r="C37">
            <v>110845576.293</v>
          </cell>
          <cell r="D37">
            <v>110845576.29300001</v>
          </cell>
          <cell r="E37">
            <v>0.94381079206810414</v>
          </cell>
          <cell r="F37">
            <v>0.87491731579403231</v>
          </cell>
          <cell r="G37">
            <v>0.94576065598729941</v>
          </cell>
          <cell r="H37">
            <v>0.97355303337459054</v>
          </cell>
          <cell r="I37">
            <v>0.95887633059684785</v>
          </cell>
          <cell r="J37">
            <v>0.98370148052452977</v>
          </cell>
          <cell r="K37">
            <v>0.99186999056977243</v>
          </cell>
          <cell r="L37">
            <v>1.0575175176823499</v>
          </cell>
          <cell r="M37">
            <v>1.0574549272964424</v>
          </cell>
          <cell r="N37">
            <v>1.0568767283817753</v>
          </cell>
          <cell r="O37">
            <v>1.0794340996300502</v>
          </cell>
          <cell r="P37">
            <v>1.076227128094206</v>
          </cell>
          <cell r="Q37">
            <v>1.0646859150639625</v>
          </cell>
          <cell r="R37">
            <v>1.0784339950052466</v>
          </cell>
          <cell r="S37">
            <v>1.0966358491238513</v>
          </cell>
          <cell r="T37">
            <v>1.0888535620229112</v>
          </cell>
          <cell r="U37">
            <v>1.0845370887821537</v>
          </cell>
          <cell r="V37">
            <v>1.0588483088854546</v>
          </cell>
          <cell r="W37">
            <v>1.0231781686080315</v>
          </cell>
          <cell r="X37">
            <v>1.0789432937068628</v>
          </cell>
          <cell r="Y37">
            <v>1.0529875095363195</v>
          </cell>
          <cell r="Z37">
            <v>1.0786096266522587</v>
          </cell>
          <cell r="AA37">
            <v>1.0455776707901334</v>
          </cell>
          <cell r="AB37">
            <v>1.0889278377102019</v>
          </cell>
        </row>
        <row r="38">
          <cell r="A38" t="str">
            <v>22000000</v>
          </cell>
          <cell r="B38" t="str">
            <v>Material impresso, suportes gravados e trabalhos de impressão</v>
          </cell>
          <cell r="C38">
            <v>22628125.546</v>
          </cell>
          <cell r="D38">
            <v>22628125.546</v>
          </cell>
          <cell r="E38">
            <v>1.1184418259710391</v>
          </cell>
          <cell r="F38">
            <v>0.92121129926082823</v>
          </cell>
          <cell r="G38">
            <v>0.82844297231316999</v>
          </cell>
          <cell r="H38">
            <v>1.0275364040430726</v>
          </cell>
          <cell r="I38">
            <v>1.0124957966360488</v>
          </cell>
          <cell r="J38">
            <v>1.09301975062964</v>
          </cell>
          <cell r="K38">
            <v>0.89555466478183887</v>
          </cell>
          <cell r="L38">
            <v>1.056487056270939</v>
          </cell>
          <cell r="M38">
            <v>0.97507885692178997</v>
          </cell>
          <cell r="N38">
            <v>1.0295108735697207</v>
          </cell>
          <cell r="O38">
            <v>0.8681653893004545</v>
          </cell>
          <cell r="P38">
            <v>1.1740551103014576</v>
          </cell>
          <cell r="Q38">
            <v>1.1867687647278062</v>
          </cell>
          <cell r="R38">
            <v>1.3232049684982425</v>
          </cell>
          <cell r="S38">
            <v>1.2741811138539114</v>
          </cell>
          <cell r="T38">
            <v>1.363553125202714</v>
          </cell>
          <cell r="U38">
            <v>1.3562350435598109</v>
          </cell>
          <cell r="V38">
            <v>1.3781956270356845</v>
          </cell>
          <cell r="W38">
            <v>1.307139803098053</v>
          </cell>
          <cell r="X38">
            <v>1.3389676979034124</v>
          </cell>
          <cell r="Y38">
            <v>1.2168508719769029</v>
          </cell>
          <cell r="Z38">
            <v>1.4264100255828507</v>
          </cell>
          <cell r="AA38">
            <v>1.5850531837353268</v>
          </cell>
          <cell r="AB38">
            <v>1.5180977548338379</v>
          </cell>
        </row>
        <row r="39">
          <cell r="A39" t="str">
            <v>23100000</v>
          </cell>
          <cell r="B39" t="str">
            <v>Produtos de coqueria</v>
          </cell>
          <cell r="C39">
            <v>8232347.9759999998</v>
          </cell>
          <cell r="D39">
            <v>8232347.9759999998</v>
          </cell>
          <cell r="E39">
            <v>0.94548061102009939</v>
          </cell>
          <cell r="F39">
            <v>0.88080415165688908</v>
          </cell>
          <cell r="G39">
            <v>1.0639234361939005</v>
          </cell>
          <cell r="H39">
            <v>0.94810492249351475</v>
          </cell>
          <cell r="I39">
            <v>1.0312088859198927</v>
          </cell>
          <cell r="J39">
            <v>1.0597981926129458</v>
          </cell>
          <cell r="K39">
            <v>1.149784456432559</v>
          </cell>
          <cell r="L39">
            <v>0.91506629794766747</v>
          </cell>
          <cell r="M39">
            <v>1.0073222656820666</v>
          </cell>
          <cell r="N39">
            <v>1.0332364184818303</v>
          </cell>
          <cell r="O39">
            <v>1.0034031195783781</v>
          </cell>
          <cell r="P39">
            <v>0.96186724198025619</v>
          </cell>
          <cell r="Q39">
            <v>0.80503553503863534</v>
          </cell>
          <cell r="R39">
            <v>1.0638579716446361</v>
          </cell>
          <cell r="S39">
            <v>0.8972163345325429</v>
          </cell>
          <cell r="T39">
            <v>1.2130038601661228</v>
          </cell>
          <cell r="U39">
            <v>1.3774169546778698</v>
          </cell>
          <cell r="V39">
            <v>1.3774169541096206</v>
          </cell>
          <cell r="W39">
            <v>1.3774165543257033</v>
          </cell>
          <cell r="X39">
            <v>1.153974614801129</v>
          </cell>
          <cell r="Z39">
            <v>1.1023623504250144</v>
          </cell>
          <cell r="AA39">
            <v>0.42758111927730358</v>
          </cell>
        </row>
        <row r="40">
          <cell r="A40" t="str">
            <v>2320000A</v>
          </cell>
          <cell r="B40" t="str">
            <v>abastecimentos à navegação e provisões de bordo</v>
          </cell>
        </row>
        <row r="41">
          <cell r="A41" t="str">
            <v>2320000B</v>
          </cell>
          <cell r="B41" t="str">
            <v xml:space="preserve"> Restantes produtos CNBS da Classe 2320</v>
          </cell>
          <cell r="C41">
            <v>66016734.123000003</v>
          </cell>
          <cell r="D41">
            <v>66016734.122999996</v>
          </cell>
          <cell r="E41">
            <v>0.79360141617093127</v>
          </cell>
          <cell r="F41">
            <v>0.84595174833717734</v>
          </cell>
          <cell r="G41">
            <v>0.92950935308661797</v>
          </cell>
          <cell r="H41">
            <v>0.92570842279522003</v>
          </cell>
          <cell r="I41">
            <v>0.98892156956146338</v>
          </cell>
          <cell r="J41">
            <v>0.98700162790693335</v>
          </cell>
          <cell r="K41">
            <v>1.005069049119738</v>
          </cell>
          <cell r="L41">
            <v>1.0356412260747818</v>
          </cell>
          <cell r="M41">
            <v>1.0879012533007264</v>
          </cell>
          <cell r="N41">
            <v>1.1234051973909753</v>
          </cell>
          <cell r="O41">
            <v>1.1497498124629955</v>
          </cell>
          <cell r="P41">
            <v>1.1275393237924394</v>
          </cell>
          <cell r="Q41">
            <v>1.1596295249557502</v>
          </cell>
          <cell r="R41">
            <v>1.0303718180452506</v>
          </cell>
          <cell r="S41">
            <v>1.0195356108035267</v>
          </cell>
          <cell r="T41">
            <v>0.99410965973245957</v>
          </cell>
          <cell r="U41">
            <v>0.98497070354427019</v>
          </cell>
          <cell r="V41">
            <v>0.9925976824388818</v>
          </cell>
          <cell r="W41">
            <v>1.502600830637522</v>
          </cell>
          <cell r="X41">
            <v>0.95723990677744586</v>
          </cell>
          <cell r="Y41">
            <v>0.87025040210866422</v>
          </cell>
          <cell r="Z41">
            <v>0.86468442360020259</v>
          </cell>
          <cell r="AA41">
            <v>0.85532672175852209</v>
          </cell>
          <cell r="AB41">
            <v>0.6953803019401672</v>
          </cell>
        </row>
        <row r="42">
          <cell r="A42" t="str">
            <v>23200110</v>
          </cell>
          <cell r="B42" t="str">
            <v>gasolina para motores, incluído de aviação</v>
          </cell>
          <cell r="C42">
            <v>93.947000000000003</v>
          </cell>
          <cell r="D42">
            <v>93.946999999999989</v>
          </cell>
        </row>
        <row r="43">
          <cell r="A43" t="str">
            <v>23200150</v>
          </cell>
          <cell r="B43" t="str">
            <v>gasóleos e marine diesel</v>
          </cell>
          <cell r="C43">
            <v>16816363.136999998</v>
          </cell>
          <cell r="D43">
            <v>16816363.136999998</v>
          </cell>
          <cell r="E43">
            <v>0.86645227012866421</v>
          </cell>
          <cell r="F43">
            <v>0.840947877618484</v>
          </cell>
          <cell r="G43">
            <v>0.86973154038298517</v>
          </cell>
          <cell r="H43">
            <v>0.83391043498283812</v>
          </cell>
          <cell r="I43">
            <v>0.80580133614982308</v>
          </cell>
          <cell r="J43">
            <v>0.91376111801197246</v>
          </cell>
          <cell r="K43">
            <v>0.96430951844497148</v>
          </cell>
          <cell r="L43">
            <v>1.028184469610113</v>
          </cell>
          <cell r="M43">
            <v>1.3254694184291895</v>
          </cell>
          <cell r="N43">
            <v>1.2708874003531734</v>
          </cell>
          <cell r="O43">
            <v>1.2586074813674273</v>
          </cell>
          <cell r="P43">
            <v>1.0219371345203585</v>
          </cell>
          <cell r="Q43">
            <v>0.98232726818591831</v>
          </cell>
          <cell r="R43">
            <v>0.92945781901026259</v>
          </cell>
          <cell r="S43">
            <v>0.92202255706563141</v>
          </cell>
          <cell r="T43">
            <v>0.92946537796501849</v>
          </cell>
          <cell r="U43">
            <v>0.96227787603341652</v>
          </cell>
          <cell r="V43">
            <v>1.0131286091996816</v>
          </cell>
          <cell r="W43">
            <v>1.3961639898828071</v>
          </cell>
          <cell r="X43">
            <v>0.93975040712047375</v>
          </cell>
          <cell r="Y43">
            <v>0.97287983899755193</v>
          </cell>
          <cell r="Z43">
            <v>0.90529608065348677</v>
          </cell>
          <cell r="AA43">
            <v>0.77171952331287952</v>
          </cell>
          <cell r="AB43">
            <v>0.72296532536191149</v>
          </cell>
        </row>
        <row r="44">
          <cell r="A44" t="str">
            <v>23200170</v>
          </cell>
          <cell r="B44" t="str">
            <v>fuel-óleos</v>
          </cell>
          <cell r="C44">
            <v>18682817.414000001</v>
          </cell>
          <cell r="D44">
            <v>18682817.414000001</v>
          </cell>
          <cell r="E44">
            <v>0.81126548334324622</v>
          </cell>
          <cell r="F44">
            <v>0.89491280218432268</v>
          </cell>
          <cell r="G44">
            <v>1.0325995852281502</v>
          </cell>
          <cell r="H44">
            <v>0.88153840446663123</v>
          </cell>
          <cell r="I44">
            <v>0.87512939532466028</v>
          </cell>
          <cell r="J44">
            <v>1.1765379949605346</v>
          </cell>
          <cell r="K44">
            <v>0.97987195151225503</v>
          </cell>
          <cell r="L44">
            <v>0.91196834366780799</v>
          </cell>
          <cell r="M44">
            <v>1.0790407454653639</v>
          </cell>
          <cell r="N44">
            <v>1.1343644760365998</v>
          </cell>
          <cell r="O44">
            <v>1.1763228995991595</v>
          </cell>
          <cell r="P44">
            <v>1.0464479182112687</v>
          </cell>
          <cell r="Q44">
            <v>1.0194385674141067</v>
          </cell>
          <cell r="R44">
            <v>0.81939087194360138</v>
          </cell>
          <cell r="S44">
            <v>0.86098567059592901</v>
          </cell>
          <cell r="T44">
            <v>0.83389425405591344</v>
          </cell>
          <cell r="U44">
            <v>0.91301933602192775</v>
          </cell>
          <cell r="V44">
            <v>0.96344207309995922</v>
          </cell>
          <cell r="W44">
            <v>0.912015547666847</v>
          </cell>
          <cell r="X44">
            <v>0.91433591101346501</v>
          </cell>
          <cell r="Y44">
            <v>0.96854422826866149</v>
          </cell>
          <cell r="Z44">
            <v>0.84402991074681277</v>
          </cell>
          <cell r="AA44">
            <v>0.73438946234957347</v>
          </cell>
          <cell r="AB44">
            <v>0.87446882176090079</v>
          </cell>
        </row>
        <row r="45">
          <cell r="A45" t="str">
            <v>23200210</v>
          </cell>
          <cell r="B45" t="str">
            <v>propano e butano liquefeitos</v>
          </cell>
          <cell r="C45">
            <v>6905153.3480000002</v>
          </cell>
          <cell r="D45">
            <v>6905153.3479999993</v>
          </cell>
          <cell r="E45">
            <v>0.72298585208280164</v>
          </cell>
          <cell r="F45">
            <v>0.91680192620475409</v>
          </cell>
          <cell r="G45">
            <v>0.99605755634375603</v>
          </cell>
          <cell r="H45">
            <v>1.076385990762269</v>
          </cell>
          <cell r="I45">
            <v>0.94478540285887647</v>
          </cell>
          <cell r="J45">
            <v>0.88389670252857244</v>
          </cell>
          <cell r="K45">
            <v>0.9900525817244421</v>
          </cell>
          <cell r="L45">
            <v>0.90705455955373715</v>
          </cell>
          <cell r="M45">
            <v>0.93189659273321435</v>
          </cell>
          <cell r="N45">
            <v>1.160876680283329</v>
          </cell>
          <cell r="O45">
            <v>1.2212772515583175</v>
          </cell>
          <cell r="P45">
            <v>1.2479289033659293</v>
          </cell>
          <cell r="Q45">
            <v>1.1540859364351947</v>
          </cell>
          <cell r="R45">
            <v>1.1108486037183956</v>
          </cell>
          <cell r="S45">
            <v>1.111262020636703</v>
          </cell>
          <cell r="T45">
            <v>0.99516598584259619</v>
          </cell>
          <cell r="U45">
            <v>0.99181752391452427</v>
          </cell>
          <cell r="V45">
            <v>0.99056874130283235</v>
          </cell>
          <cell r="W45">
            <v>1.0065769278844261</v>
          </cell>
          <cell r="X45">
            <v>0.89599649304287843</v>
          </cell>
          <cell r="Y45">
            <v>0.82399019041482291</v>
          </cell>
          <cell r="Z45">
            <v>0.92047180810255314</v>
          </cell>
          <cell r="AA45">
            <v>0.95603615477316983</v>
          </cell>
          <cell r="AB45">
            <v>0.89713268602851426</v>
          </cell>
        </row>
        <row r="46">
          <cell r="A46" t="str">
            <v>23200320</v>
          </cell>
          <cell r="B46" t="str">
            <v>coque e betume de petróleo, e outros resíduos de óleos de petróleo</v>
          </cell>
          <cell r="C46">
            <v>8677236.375</v>
          </cell>
          <cell r="D46">
            <v>8677236.375</v>
          </cell>
          <cell r="E46">
            <v>0.83595678249973038</v>
          </cell>
          <cell r="F46">
            <v>0.8432048279367943</v>
          </cell>
          <cell r="G46">
            <v>0.91759872183340585</v>
          </cell>
          <cell r="H46">
            <v>0.94176055945177073</v>
          </cell>
          <cell r="I46">
            <v>0.93320164948919448</v>
          </cell>
          <cell r="J46">
            <v>1.1009494363651082</v>
          </cell>
          <cell r="K46">
            <v>0.99999941750990773</v>
          </cell>
          <cell r="L46">
            <v>0.92692572864070466</v>
          </cell>
          <cell r="M46">
            <v>0.95774140406331298</v>
          </cell>
          <cell r="N46">
            <v>1.1381987622511915</v>
          </cell>
          <cell r="O46">
            <v>1.1940451374178582</v>
          </cell>
          <cell r="P46">
            <v>1.2104175725410204</v>
          </cell>
          <cell r="Q46">
            <v>1.0440299307361913</v>
          </cell>
          <cell r="R46">
            <v>0.93085815750072143</v>
          </cell>
          <cell r="S46">
            <v>0.80467153615242981</v>
          </cell>
          <cell r="T46">
            <v>0.94705544976390965</v>
          </cell>
          <cell r="U46">
            <v>0.90956794075211678</v>
          </cell>
          <cell r="V46">
            <v>0.91433464409594811</v>
          </cell>
          <cell r="W46">
            <v>0.91146145203022455</v>
          </cell>
          <cell r="X46">
            <v>0.94776709903652634</v>
          </cell>
          <cell r="Y46">
            <v>0.94777417797498698</v>
          </cell>
          <cell r="Z46">
            <v>0.95370045344591237</v>
          </cell>
          <cell r="AA46">
            <v>0.79972651367614767</v>
          </cell>
          <cell r="AB46">
            <v>0.80113722050106762</v>
          </cell>
        </row>
        <row r="47">
          <cell r="A47" t="str">
            <v>23300000</v>
          </cell>
          <cell r="B47" t="str">
            <v>Combustível nuclear</v>
          </cell>
        </row>
        <row r="48">
          <cell r="A48" t="str">
            <v>240E0000</v>
          </cell>
          <cell r="B48" t="str">
            <v>Enc.Postais</v>
          </cell>
        </row>
        <row r="49">
          <cell r="A49" t="str">
            <v>24100000</v>
          </cell>
          <cell r="B49" t="str">
            <v>Produtos químicos de base</v>
          </cell>
          <cell r="C49">
            <v>594083923.48099995</v>
          </cell>
          <cell r="D49">
            <v>594083923.48100019</v>
          </cell>
          <cell r="E49">
            <v>0.8717398976957248</v>
          </cell>
          <cell r="F49">
            <v>0.89907405496556736</v>
          </cell>
          <cell r="G49">
            <v>0.92897342133370808</v>
          </cell>
          <cell r="H49">
            <v>0.97756759075132538</v>
          </cell>
          <cell r="I49">
            <v>1.0052860771961261</v>
          </cell>
          <cell r="J49">
            <v>1.0390364587293468</v>
          </cell>
          <cell r="K49">
            <v>1.0431443981936726</v>
          </cell>
          <cell r="L49">
            <v>1.0330762621426992</v>
          </cell>
          <cell r="M49">
            <v>1.0307832055152495</v>
          </cell>
          <cell r="N49">
            <v>1.0677496941998101</v>
          </cell>
          <cell r="O49">
            <v>1.051583783183268</v>
          </cell>
          <cell r="P49">
            <v>1.0519851560935034</v>
          </cell>
          <cell r="Q49">
            <v>0.97429230253874999</v>
          </cell>
          <cell r="R49">
            <v>0.97192740479501583</v>
          </cell>
          <cell r="S49">
            <v>0.96922255836245075</v>
          </cell>
          <cell r="T49">
            <v>0.97499573053171362</v>
          </cell>
          <cell r="U49">
            <v>0.97923608721382116</v>
          </cell>
          <cell r="V49">
            <v>0.97496622616389206</v>
          </cell>
          <cell r="W49">
            <v>0.93568605648456438</v>
          </cell>
          <cell r="X49">
            <v>0.9003678482533124</v>
          </cell>
          <cell r="Y49">
            <v>0.86561557064945871</v>
          </cell>
          <cell r="Z49">
            <v>0.8298812291778459</v>
          </cell>
          <cell r="AA49">
            <v>0.7848423106691288</v>
          </cell>
          <cell r="AB49">
            <v>0.75476806274197494</v>
          </cell>
        </row>
        <row r="50">
          <cell r="A50" t="str">
            <v>24200000</v>
          </cell>
          <cell r="B50" t="str">
            <v>Pesticidas e outros produtos agroquímicos</v>
          </cell>
          <cell r="C50">
            <v>12359630.737</v>
          </cell>
          <cell r="D50">
            <v>12359630.737000002</v>
          </cell>
          <cell r="E50">
            <v>0.92664398128997261</v>
          </cell>
          <cell r="F50">
            <v>1.0758799046418588</v>
          </cell>
          <cell r="G50">
            <v>0.95408671402576228</v>
          </cell>
          <cell r="H50">
            <v>1.0322968458339676</v>
          </cell>
          <cell r="I50">
            <v>1.0272097956355293</v>
          </cell>
          <cell r="J50">
            <v>1.013198462540057</v>
          </cell>
          <cell r="K50">
            <v>1.0183094777103754</v>
          </cell>
          <cell r="L50">
            <v>0.9553264897598247</v>
          </cell>
          <cell r="M50">
            <v>0.98071016260642985</v>
          </cell>
          <cell r="N50">
            <v>1.0579706325843468</v>
          </cell>
          <cell r="O50">
            <v>0.94239975110885721</v>
          </cell>
          <cell r="P50">
            <v>1.0159677822630186</v>
          </cell>
          <cell r="Q50">
            <v>1.0426385834185845</v>
          </cell>
          <cell r="R50">
            <v>1.0479968650139424</v>
          </cell>
          <cell r="S50">
            <v>0.99431652347220145</v>
          </cell>
          <cell r="T50">
            <v>1.0081073601560497</v>
          </cell>
          <cell r="U50">
            <v>1.0906038105610067</v>
          </cell>
          <cell r="V50">
            <v>1.0075387102580347</v>
          </cell>
          <cell r="W50">
            <v>1.0966159025319375</v>
          </cell>
          <cell r="X50">
            <v>1.0426146587794258</v>
          </cell>
          <cell r="Y50">
            <v>1.0041697874779321</v>
          </cell>
          <cell r="Z50">
            <v>1.0377081420293974</v>
          </cell>
          <cell r="AA50">
            <v>1.0502152212954714</v>
          </cell>
          <cell r="AB50">
            <v>1.0079199216993213</v>
          </cell>
        </row>
        <row r="51">
          <cell r="A51" t="str">
            <v>24300000</v>
          </cell>
          <cell r="B51" t="str">
            <v>Tintas, vernizes e produtos similares, mastiques e tintas de impressão</v>
          </cell>
          <cell r="C51">
            <v>24399818.125999998</v>
          </cell>
          <cell r="D51">
            <v>24399818.126000006</v>
          </cell>
          <cell r="E51">
            <v>0.96708710408220711</v>
          </cell>
          <cell r="F51">
            <v>0.96033726927471819</v>
          </cell>
          <cell r="G51">
            <v>0.9611128170794041</v>
          </cell>
          <cell r="H51">
            <v>1.0558111550132303</v>
          </cell>
          <cell r="I51">
            <v>1.04717242349522</v>
          </cell>
          <cell r="J51">
            <v>0.97721043832196908</v>
          </cell>
          <cell r="K51">
            <v>0.99359419385352654</v>
          </cell>
          <cell r="L51">
            <v>0.9522842243931352</v>
          </cell>
          <cell r="M51">
            <v>0.93366159788127145</v>
          </cell>
          <cell r="N51">
            <v>1.0372779418868001</v>
          </cell>
          <cell r="O51">
            <v>1.1122699342142286</v>
          </cell>
          <cell r="P51">
            <v>1.0021809005042897</v>
          </cell>
          <cell r="Q51">
            <v>1.0411382085978973</v>
          </cell>
          <cell r="R51">
            <v>1.0923414166549594</v>
          </cell>
          <cell r="S51">
            <v>1.1322267450114476</v>
          </cell>
          <cell r="T51">
            <v>1.0887396449851394</v>
          </cell>
          <cell r="U51">
            <v>1.0856497134348035</v>
          </cell>
          <cell r="V51">
            <v>1.02273786654974</v>
          </cell>
          <cell r="W51">
            <v>1.0872176269057505</v>
          </cell>
          <cell r="X51">
            <v>1.0901974034686197</v>
          </cell>
          <cell r="Y51">
            <v>1.0624952375755967</v>
          </cell>
          <cell r="Z51">
            <v>1.0050522834919773</v>
          </cell>
          <cell r="AA51">
            <v>1.0495501626964485</v>
          </cell>
          <cell r="AB51">
            <v>1.0733670663284292</v>
          </cell>
        </row>
        <row r="52">
          <cell r="A52" t="str">
            <v>24410000</v>
          </cell>
          <cell r="B52" t="str">
            <v>Produtos farmacêuticos de base</v>
          </cell>
          <cell r="C52">
            <v>41954982.994999997</v>
          </cell>
          <cell r="D52">
            <v>41954982.994999997</v>
          </cell>
          <cell r="E52">
            <v>0.95017385299720314</v>
          </cell>
          <cell r="F52">
            <v>1.0546143250466693</v>
          </cell>
          <cell r="G52">
            <v>0.95902419487899015</v>
          </cell>
          <cell r="H52">
            <v>0.99676383624172349</v>
          </cell>
          <cell r="I52">
            <v>1.0268091500641834</v>
          </cell>
          <cell r="J52">
            <v>1.0428115719609756</v>
          </cell>
          <cell r="K52">
            <v>1.0394499276692777</v>
          </cell>
          <cell r="L52">
            <v>1.0866072363471801</v>
          </cell>
          <cell r="M52">
            <v>0.95862186146764683</v>
          </cell>
          <cell r="N52">
            <v>0.96349342967799234</v>
          </cell>
          <cell r="O52">
            <v>0.96467267124444678</v>
          </cell>
          <cell r="P52">
            <v>0.9569579424037109</v>
          </cell>
          <cell r="Q52">
            <v>0.95640415509549215</v>
          </cell>
          <cell r="R52">
            <v>0.95038022530593891</v>
          </cell>
          <cell r="S52">
            <v>0.93537050704964309</v>
          </cell>
          <cell r="T52">
            <v>0.94481233563343492</v>
          </cell>
          <cell r="U52">
            <v>0.95046124667376231</v>
          </cell>
          <cell r="V52">
            <v>0.95573773608774071</v>
          </cell>
          <cell r="W52">
            <v>0.95853105136418359</v>
          </cell>
          <cell r="X52">
            <v>0.95144380267698514</v>
          </cell>
          <cell r="Y52">
            <v>1.0069185804804166</v>
          </cell>
          <cell r="Z52">
            <v>0.91830106785398691</v>
          </cell>
          <cell r="AA52">
            <v>1.0367691626442184</v>
          </cell>
          <cell r="AB52">
            <v>1.0196553377737481</v>
          </cell>
        </row>
        <row r="53">
          <cell r="A53" t="str">
            <v>24420000</v>
          </cell>
          <cell r="B53" t="str">
            <v>Preparações farmacêuticas</v>
          </cell>
          <cell r="C53">
            <v>109094514.391</v>
          </cell>
          <cell r="D53">
            <v>109094514.39099999</v>
          </cell>
          <cell r="E53">
            <v>1.1453488734903445</v>
          </cell>
          <cell r="F53">
            <v>0.96325912718221474</v>
          </cell>
          <cell r="G53">
            <v>1.1553466281812734</v>
          </cell>
          <cell r="H53">
            <v>0.69807910736545919</v>
          </cell>
          <cell r="I53">
            <v>0.87847731215468916</v>
          </cell>
          <cell r="J53">
            <v>1.1040487433100603</v>
          </cell>
          <cell r="K53">
            <v>0.96611016676516503</v>
          </cell>
          <cell r="L53">
            <v>1.1760028778845226</v>
          </cell>
          <cell r="M53">
            <v>1.2867897596918405</v>
          </cell>
          <cell r="N53">
            <v>1.0907582086738981</v>
          </cell>
          <cell r="O53">
            <v>0.65876226889855838</v>
          </cell>
          <cell r="P53">
            <v>0.87701692640197437</v>
          </cell>
          <cell r="Q53">
            <v>0.86292720950261415</v>
          </cell>
          <cell r="R53">
            <v>1.4960070841044693</v>
          </cell>
          <cell r="S53">
            <v>0.68178550656797365</v>
          </cell>
          <cell r="T53">
            <v>0.99114883384012642</v>
          </cell>
          <cell r="U53">
            <v>0.87491911866225025</v>
          </cell>
          <cell r="V53">
            <v>0.91967398742509165</v>
          </cell>
          <cell r="W53">
            <v>1.0909926603282591</v>
          </cell>
          <cell r="X53">
            <v>1.0647526907232785</v>
          </cell>
          <cell r="Y53">
            <v>1.1749528378761869</v>
          </cell>
          <cell r="Z53">
            <v>1.3523058387379567</v>
          </cell>
          <cell r="AA53">
            <v>0.86273649132806296</v>
          </cell>
          <cell r="AB53">
            <v>1.1164521668245448</v>
          </cell>
        </row>
        <row r="54">
          <cell r="A54" t="str">
            <v>24500000</v>
          </cell>
          <cell r="B54" t="str">
            <v>Glicerina, sabões e detergentes, produtos de limpeza e de polimento; perfumes, cosméticos e produtos de higiene</v>
          </cell>
          <cell r="C54">
            <v>62311156.920999996</v>
          </cell>
          <cell r="D54">
            <v>62311156.921000004</v>
          </cell>
          <cell r="E54">
            <v>0.97883172798210372</v>
          </cell>
          <cell r="F54">
            <v>0.90162383644909661</v>
          </cell>
          <cell r="G54">
            <v>0.95302555843781411</v>
          </cell>
          <cell r="H54">
            <v>0.98884670098597038</v>
          </cell>
          <cell r="I54">
            <v>0.99446187382236673</v>
          </cell>
          <cell r="J54">
            <v>1.0780561773208346</v>
          </cell>
          <cell r="K54">
            <v>1.1063578156422649</v>
          </cell>
          <cell r="L54">
            <v>0.93501152573509705</v>
          </cell>
          <cell r="M54">
            <v>1.0308273604955356</v>
          </cell>
          <cell r="N54">
            <v>1.0291681394927108</v>
          </cell>
          <cell r="O54">
            <v>1.0027882153791186</v>
          </cell>
          <cell r="P54">
            <v>1.0010010682570869</v>
          </cell>
          <cell r="Q54">
            <v>1.0696958088632902</v>
          </cell>
          <cell r="R54">
            <v>1.0057318705243912</v>
          </cell>
          <cell r="S54">
            <v>1.0432701220041878</v>
          </cell>
          <cell r="T54">
            <v>1.0396114816599447</v>
          </cell>
          <cell r="U54">
            <v>1.0976260702838532</v>
          </cell>
          <cell r="V54">
            <v>1.0744419632230631</v>
          </cell>
          <cell r="W54">
            <v>0.99826192123393265</v>
          </cell>
          <cell r="X54">
            <v>0.98021133179220477</v>
          </cell>
          <cell r="Y54">
            <v>1.0192614669496658</v>
          </cell>
          <cell r="Z54">
            <v>0.9934674433063837</v>
          </cell>
          <cell r="AA54">
            <v>1.0049343474435486</v>
          </cell>
          <cell r="AB54">
            <v>1.0114197609766751</v>
          </cell>
        </row>
        <row r="55">
          <cell r="A55" t="str">
            <v>24600000</v>
          </cell>
          <cell r="B55" t="str">
            <v>Outros produtos químicos</v>
          </cell>
          <cell r="C55">
            <v>129507498.01899999</v>
          </cell>
          <cell r="D55">
            <v>129507498.01900001</v>
          </cell>
          <cell r="E55">
            <v>1.0258323533038047</v>
          </cell>
          <cell r="F55">
            <v>1.0019261837298754</v>
          </cell>
          <cell r="G55">
            <v>1.01691343273447</v>
          </cell>
          <cell r="H55">
            <v>0.94501451704248807</v>
          </cell>
          <cell r="I55">
            <v>0.99569074727706552</v>
          </cell>
          <cell r="J55">
            <v>0.97017047393759448</v>
          </cell>
          <cell r="K55">
            <v>0.95443948518740485</v>
          </cell>
          <cell r="L55">
            <v>0.96940190289469363</v>
          </cell>
          <cell r="M55">
            <v>0.98013450443698191</v>
          </cell>
          <cell r="N55">
            <v>1.0172702986241349</v>
          </cell>
          <cell r="O55">
            <v>1.0636700536497461</v>
          </cell>
          <cell r="P55">
            <v>1.0595360471817403</v>
          </cell>
          <cell r="Q55">
            <v>1.0185133685955501</v>
          </cell>
          <cell r="R55">
            <v>1.0359163548837167</v>
          </cell>
          <cell r="S55">
            <v>1.0112691584141846</v>
          </cell>
          <cell r="T55">
            <v>1.0157310366705565</v>
          </cell>
          <cell r="U55">
            <v>1.0461714481455584</v>
          </cell>
          <cell r="V55">
            <v>1.0453879204630072</v>
          </cell>
          <cell r="W55">
            <v>1.0578521207114442</v>
          </cell>
          <cell r="X55">
            <v>1.0224291970789332</v>
          </cell>
          <cell r="Y55">
            <v>1.030543456416682</v>
          </cell>
          <cell r="Z55">
            <v>1.0366759224700797</v>
          </cell>
          <cell r="AA55">
            <v>0.97699853117137037</v>
          </cell>
          <cell r="AB55">
            <v>0.97373276599404124</v>
          </cell>
        </row>
        <row r="56">
          <cell r="A56" t="str">
            <v>24700000</v>
          </cell>
          <cell r="B56" t="str">
            <v>Fibras sintéticas ou artificiais</v>
          </cell>
          <cell r="C56">
            <v>22053373.627999999</v>
          </cell>
          <cell r="D56">
            <v>22053373.628000002</v>
          </cell>
          <cell r="E56">
            <v>0.92510152277702484</v>
          </cell>
          <cell r="F56">
            <v>0.89973456327295476</v>
          </cell>
          <cell r="G56">
            <v>0.98269614993223009</v>
          </cell>
          <cell r="H56">
            <v>0.96611889139720764</v>
          </cell>
          <cell r="I56">
            <v>0.99825487552786174</v>
          </cell>
          <cell r="J56">
            <v>0.93670267822075237</v>
          </cell>
          <cell r="K56">
            <v>1.0619102198618589</v>
          </cell>
          <cell r="L56">
            <v>1.0161777768765434</v>
          </cell>
          <cell r="M56">
            <v>1.0082852553528316</v>
          </cell>
          <cell r="N56">
            <v>1.0230176539402909</v>
          </cell>
          <cell r="O56">
            <v>1.0697537868517029</v>
          </cell>
          <cell r="P56">
            <v>1.1122466259887409</v>
          </cell>
          <cell r="Q56">
            <v>1.0648969722909654</v>
          </cell>
          <cell r="R56">
            <v>1.0700793727769715</v>
          </cell>
          <cell r="S56">
            <v>1.1029681312522677</v>
          </cell>
          <cell r="T56">
            <v>1.0954915778633285</v>
          </cell>
          <cell r="U56">
            <v>1.0731533467723664</v>
          </cell>
          <cell r="V56">
            <v>1.0878125144834283</v>
          </cell>
          <cell r="W56">
            <v>1.0749404527579975</v>
          </cell>
          <cell r="X56">
            <v>1.0399034203539912</v>
          </cell>
          <cell r="Y56">
            <v>1.0060291389755676</v>
          </cell>
          <cell r="Z56">
            <v>1.0327811729885179</v>
          </cell>
          <cell r="AA56">
            <v>0.87476845477658094</v>
          </cell>
          <cell r="AB56">
            <v>1.0872430858472242</v>
          </cell>
        </row>
        <row r="57">
          <cell r="A57" t="str">
            <v>2500000A</v>
          </cell>
          <cell r="B57" t="str">
            <v>Artigos de borracha e matérias plásticas (consumo intermédio)</v>
          </cell>
          <cell r="C57">
            <v>409573655.29900002</v>
          </cell>
          <cell r="D57">
            <v>409573655.29900008</v>
          </cell>
          <cell r="E57">
            <v>0.92382815837381538</v>
          </cell>
          <cell r="F57">
            <v>0.93852415555078028</v>
          </cell>
          <cell r="G57">
            <v>0.93379594240453212</v>
          </cell>
          <cell r="H57">
            <v>0.94943342321156321</v>
          </cell>
          <cell r="I57">
            <v>0.96608908120481773</v>
          </cell>
          <cell r="J57">
            <v>1.0201946854028103</v>
          </cell>
          <cell r="K57">
            <v>1.1001799699929835</v>
          </cell>
          <cell r="L57">
            <v>1.0996834682584296</v>
          </cell>
          <cell r="M57">
            <v>1.0232982392034065</v>
          </cell>
          <cell r="N57">
            <v>1.0434784779874584</v>
          </cell>
          <cell r="O57">
            <v>1.0215968424687352</v>
          </cell>
          <cell r="P57">
            <v>0.97989755594066807</v>
          </cell>
          <cell r="Q57">
            <v>0.9127267744801395</v>
          </cell>
          <cell r="R57">
            <v>0.92422800592357757</v>
          </cell>
          <cell r="S57">
            <v>0.94926081002190865</v>
          </cell>
          <cell r="T57">
            <v>0.95203001874148674</v>
          </cell>
          <cell r="U57">
            <v>0.9898587656301634</v>
          </cell>
          <cell r="V57">
            <v>1.0244138435713399</v>
          </cell>
          <cell r="W57">
            <v>1.0256215187517279</v>
          </cell>
          <cell r="X57">
            <v>1.0138723747610701</v>
          </cell>
          <cell r="Y57">
            <v>1.0224746064444801</v>
          </cell>
          <cell r="Z57">
            <v>1.0665622738117209</v>
          </cell>
          <cell r="AA57">
            <v>1.0141086665685548</v>
          </cell>
          <cell r="AB57">
            <v>0.94235368717523138</v>
          </cell>
        </row>
        <row r="58">
          <cell r="A58" t="str">
            <v>25240000</v>
          </cell>
          <cell r="B58" t="str">
            <v>Outros artigos de plástico (consumo final)</v>
          </cell>
          <cell r="C58">
            <v>111872571.022</v>
          </cell>
          <cell r="D58">
            <v>111872571.02200001</v>
          </cell>
          <cell r="E58">
            <v>0.95681725272747542</v>
          </cell>
          <cell r="F58">
            <v>0.93697911428658676</v>
          </cell>
          <cell r="G58">
            <v>0.88992820702689945</v>
          </cell>
          <cell r="H58">
            <v>0.99549797595330103</v>
          </cell>
          <cell r="I58">
            <v>1.0112806020165102</v>
          </cell>
          <cell r="J58">
            <v>1.1658574288556718</v>
          </cell>
          <cell r="K58">
            <v>1.0211607088472991</v>
          </cell>
          <cell r="L58">
            <v>1.0698805301840411</v>
          </cell>
          <cell r="M58">
            <v>0.95872867844836518</v>
          </cell>
          <cell r="N58">
            <v>1.0382403655087891</v>
          </cell>
          <cell r="O58">
            <v>0.87897015716416982</v>
          </cell>
          <cell r="P58">
            <v>1.0766589789808909</v>
          </cell>
          <cell r="Q58">
            <v>0.90635879198046509</v>
          </cell>
          <cell r="R58">
            <v>0.93336594987756094</v>
          </cell>
          <cell r="S58">
            <v>0.91456377658102506</v>
          </cell>
          <cell r="T58">
            <v>1.0295996703674601</v>
          </cell>
          <cell r="U58">
            <v>0.93267527303685427</v>
          </cell>
          <cell r="V58">
            <v>1.1183146866797995</v>
          </cell>
          <cell r="W58">
            <v>1.0454412748641464</v>
          </cell>
          <cell r="X58">
            <v>1.0528828008257241</v>
          </cell>
          <cell r="Y58">
            <v>0.948306163601078</v>
          </cell>
          <cell r="Z58">
            <v>0.94117601951247254</v>
          </cell>
          <cell r="AA58">
            <v>0.94236621572772505</v>
          </cell>
          <cell r="AB58">
            <v>1.1637397593003664</v>
          </cell>
        </row>
        <row r="59">
          <cell r="A59" t="str">
            <v>26000000</v>
          </cell>
          <cell r="B59" t="str">
            <v>Outros produtos minerais não metálicos</v>
          </cell>
          <cell r="C59">
            <v>552390992.56200004</v>
          </cell>
          <cell r="D59">
            <v>552390992.56199992</v>
          </cell>
          <cell r="E59">
            <v>1.0010738043274874</v>
          </cell>
          <cell r="F59">
            <v>1.0021079014004548</v>
          </cell>
          <cell r="G59">
            <v>0.99255749893284073</v>
          </cell>
          <cell r="H59">
            <v>0.99062928591125021</v>
          </cell>
          <cell r="I59">
            <v>1.0110114589260137</v>
          </cell>
          <cell r="J59">
            <v>1.0054957548032502</v>
          </cell>
          <cell r="K59">
            <v>1.0111325545532059</v>
          </cell>
          <cell r="L59">
            <v>1.001645717270667</v>
          </cell>
          <cell r="M59">
            <v>0.99474529960857416</v>
          </cell>
          <cell r="N59">
            <v>1.0023230277341326</v>
          </cell>
          <cell r="O59">
            <v>1.0001937711501174</v>
          </cell>
          <cell r="P59">
            <v>0.98708392538200573</v>
          </cell>
          <cell r="Q59">
            <v>1.0135259668839498</v>
          </cell>
          <cell r="R59">
            <v>1.0119126986099407</v>
          </cell>
          <cell r="S59">
            <v>1.0097183474184273</v>
          </cell>
          <cell r="T59">
            <v>1.0008150929187485</v>
          </cell>
          <cell r="U59">
            <v>1.0180547481975692</v>
          </cell>
          <cell r="V59">
            <v>1.0295108767247574</v>
          </cell>
          <cell r="W59">
            <v>1.0294057304269835</v>
          </cell>
          <cell r="X59">
            <v>1.030017920691741</v>
          </cell>
          <cell r="Y59">
            <v>1.0070828125441802</v>
          </cell>
          <cell r="Z59">
            <v>1.0199793671992063</v>
          </cell>
          <cell r="AA59">
            <v>1.0288787264785593</v>
          </cell>
          <cell r="AB59">
            <v>1.0174054793100407</v>
          </cell>
        </row>
        <row r="60">
          <cell r="A60" t="str">
            <v>27000000</v>
          </cell>
          <cell r="B60" t="str">
            <v>Metais de base</v>
          </cell>
          <cell r="C60">
            <v>611353640.88499999</v>
          </cell>
          <cell r="D60">
            <v>611353640.88499999</v>
          </cell>
          <cell r="E60">
            <v>0.94473712991752579</v>
          </cell>
          <cell r="F60">
            <v>0.9654007388625182</v>
          </cell>
          <cell r="G60">
            <v>0.98424289630383921</v>
          </cell>
          <cell r="H60">
            <v>0.98221788253742048</v>
          </cell>
          <cell r="I60">
            <v>0.99331647979632798</v>
          </cell>
          <cell r="J60">
            <v>0.9927999153899012</v>
          </cell>
          <cell r="K60">
            <v>1.0151483950996003</v>
          </cell>
          <cell r="L60">
            <v>1.0138121670701705</v>
          </cell>
          <cell r="M60">
            <v>1.0347625350477647</v>
          </cell>
          <cell r="N60">
            <v>1.0333200566421583</v>
          </cell>
          <cell r="O60">
            <v>1.026290769220775</v>
          </cell>
          <cell r="P60">
            <v>1.013951034111999</v>
          </cell>
          <cell r="Q60">
            <v>1.0307518983648276</v>
          </cell>
          <cell r="R60">
            <v>1.0399686700207882</v>
          </cell>
          <cell r="S60">
            <v>1.0344381808063223</v>
          </cell>
          <cell r="T60">
            <v>3.7247133732983246</v>
          </cell>
          <cell r="U60">
            <v>1.0364459685356813</v>
          </cell>
          <cell r="V60">
            <v>1.0463183951383366</v>
          </cell>
          <cell r="W60">
            <v>1.0325878208866166</v>
          </cell>
          <cell r="X60">
            <v>1.0257532179737014</v>
          </cell>
          <cell r="Y60">
            <v>1.008450699918078</v>
          </cell>
          <cell r="Z60">
            <v>0.98711021594664627</v>
          </cell>
          <cell r="AA60">
            <v>0.94651539012613939</v>
          </cell>
          <cell r="AB60">
            <v>0.92659668474544998</v>
          </cell>
        </row>
        <row r="61">
          <cell r="A61" t="str">
            <v>280E0000</v>
          </cell>
          <cell r="B61" t="str">
            <v>Enc.Postais</v>
          </cell>
        </row>
        <row r="62">
          <cell r="A62" t="str">
            <v>28100000</v>
          </cell>
          <cell r="B62" t="str">
            <v>Elementos de construção em metal</v>
          </cell>
          <cell r="C62">
            <v>26773558.879000001</v>
          </cell>
          <cell r="D62">
            <v>26773558.879000001</v>
          </cell>
          <cell r="E62">
            <v>0.95347251389625365</v>
          </cell>
          <cell r="F62">
            <v>0.93707247628251122</v>
          </cell>
          <cell r="G62">
            <v>0.97569551979337599</v>
          </cell>
          <cell r="H62">
            <v>0.97358069939384229</v>
          </cell>
          <cell r="I62">
            <v>1.0675248241488162</v>
          </cell>
          <cell r="J62">
            <v>0.98347518761555996</v>
          </cell>
          <cell r="K62">
            <v>0.99614169138407094</v>
          </cell>
          <cell r="L62">
            <v>1.0858644815212475</v>
          </cell>
          <cell r="M62">
            <v>0.91059442194099871</v>
          </cell>
          <cell r="N62">
            <v>1.0348654328911833</v>
          </cell>
          <cell r="O62">
            <v>0.94690286186979888</v>
          </cell>
          <cell r="P62">
            <v>1.1348098892623411</v>
          </cell>
          <cell r="Q62">
            <v>0.9995327593939759</v>
          </cell>
          <cell r="R62">
            <v>1.0260486155456907</v>
          </cell>
          <cell r="S62">
            <v>0.96982188141559611</v>
          </cell>
          <cell r="T62">
            <v>1.034469236458978</v>
          </cell>
          <cell r="U62">
            <v>0.95577467396413518</v>
          </cell>
          <cell r="V62">
            <v>0.93675425040081417</v>
          </cell>
          <cell r="W62">
            <v>1.0162313736656012</v>
          </cell>
          <cell r="X62">
            <v>1.0200087096283299</v>
          </cell>
          <cell r="Y62">
            <v>1.0217563683264699</v>
          </cell>
          <cell r="Z62">
            <v>1.0773812941026797</v>
          </cell>
          <cell r="AA62">
            <v>1.0708816382214377</v>
          </cell>
          <cell r="AB62">
            <v>0.99880366117251151</v>
          </cell>
        </row>
        <row r="63">
          <cell r="A63" t="str">
            <v>28200000</v>
          </cell>
          <cell r="B63" t="str">
            <v>Reservatórios, recipientes, caldeiras e radiadores metálicos para aquecimento central</v>
          </cell>
          <cell r="C63">
            <v>59380859.223999999</v>
          </cell>
          <cell r="D63">
            <v>59380859.223999992</v>
          </cell>
          <cell r="E63">
            <v>1.0205589661527008</v>
          </cell>
          <cell r="F63">
            <v>1.0691688509281845</v>
          </cell>
          <cell r="G63">
            <v>1.0366134316296653</v>
          </cell>
          <cell r="H63">
            <v>1.0162398078018824</v>
          </cell>
          <cell r="I63">
            <v>1.0289814193452484</v>
          </cell>
          <cell r="J63">
            <v>0.99750928956947982</v>
          </cell>
          <cell r="K63">
            <v>0.99301638605089149</v>
          </cell>
          <cell r="L63">
            <v>0.93243472264074045</v>
          </cell>
          <cell r="M63">
            <v>0.96668986286888092</v>
          </cell>
          <cell r="N63">
            <v>0.96756829792078392</v>
          </cell>
          <cell r="O63">
            <v>0.98008426521990444</v>
          </cell>
          <cell r="P63">
            <v>0.99113469987163816</v>
          </cell>
          <cell r="Q63">
            <v>0.96329338609613957</v>
          </cell>
          <cell r="R63">
            <v>0.98150826797605506</v>
          </cell>
          <cell r="S63">
            <v>1.0072042970601127</v>
          </cell>
          <cell r="T63">
            <v>0.97155816694724173</v>
          </cell>
          <cell r="U63">
            <v>0.95119834746144238</v>
          </cell>
          <cell r="V63">
            <v>0.96229456697969085</v>
          </cell>
          <cell r="W63">
            <v>0.96354884283332731</v>
          </cell>
          <cell r="X63">
            <v>0.99101674758587732</v>
          </cell>
          <cell r="Y63">
            <v>0.94757980450634161</v>
          </cell>
          <cell r="Z63">
            <v>0.83888279738340465</v>
          </cell>
          <cell r="AA63">
            <v>0.97079685101248114</v>
          </cell>
          <cell r="AB63">
            <v>0.9013288458160067</v>
          </cell>
        </row>
        <row r="64">
          <cell r="A64" t="str">
            <v>28300000</v>
          </cell>
          <cell r="B64" t="str">
            <v>Geradores de vapor (excepto caldeiras para aquecimento central)</v>
          </cell>
          <cell r="C64">
            <v>90388.9</v>
          </cell>
          <cell r="D64">
            <v>90388.9</v>
          </cell>
          <cell r="E64">
            <v>0.94055793806275612</v>
          </cell>
          <cell r="F64">
            <v>1.6302681205499869</v>
          </cell>
          <cell r="G64">
            <v>0.94055793806275612</v>
          </cell>
          <cell r="N64">
            <v>0.48861600332450117</v>
          </cell>
          <cell r="Q64">
            <v>2.148438212443192</v>
          </cell>
          <cell r="S64">
            <v>1.192606490551088</v>
          </cell>
          <cell r="U64">
            <v>2.2378706915534692</v>
          </cell>
          <cell r="W64">
            <v>3.8386562887040436</v>
          </cell>
          <cell r="Y64">
            <v>0.68564137062204145</v>
          </cell>
          <cell r="AB64">
            <v>1.3481158181059274</v>
          </cell>
        </row>
        <row r="65">
          <cell r="A65" t="str">
            <v>28600000</v>
          </cell>
          <cell r="B65" t="str">
            <v>Cutelaria, ferramentas e ferragens</v>
          </cell>
          <cell r="C65">
            <v>148937935.53299999</v>
          </cell>
          <cell r="D65">
            <v>148937935.53300002</v>
          </cell>
          <cell r="E65">
            <v>0.99212357917388116</v>
          </cell>
          <cell r="F65">
            <v>1.0073922233522479</v>
          </cell>
          <cell r="G65">
            <v>0.95875319271701698</v>
          </cell>
          <cell r="H65">
            <v>1.0142856389701926</v>
          </cell>
          <cell r="I65">
            <v>1.03477475126732</v>
          </cell>
          <cell r="J65">
            <v>1.0254272039729495</v>
          </cell>
          <cell r="K65">
            <v>1.0719086454010236</v>
          </cell>
          <cell r="L65">
            <v>0.98756949002388816</v>
          </cell>
          <cell r="M65">
            <v>0.94767746288410337</v>
          </cell>
          <cell r="N65">
            <v>0.97921972968479942</v>
          </cell>
          <cell r="O65">
            <v>0.97760246335033518</v>
          </cell>
          <cell r="P65">
            <v>1.0032656192022413</v>
          </cell>
          <cell r="Q65">
            <v>1.005404359014574</v>
          </cell>
          <cell r="R65">
            <v>1.0119935413004366</v>
          </cell>
          <cell r="S65">
            <v>1.0262918440460371</v>
          </cell>
          <cell r="T65">
            <v>0.95063290544515722</v>
          </cell>
          <cell r="U65">
            <v>1.0384373999340075</v>
          </cell>
          <cell r="V65">
            <v>0.95552873650442216</v>
          </cell>
          <cell r="W65">
            <v>0.98282591819515808</v>
          </cell>
          <cell r="X65">
            <v>0.99987123491723595</v>
          </cell>
          <cell r="Y65">
            <v>0.92362402377148345</v>
          </cell>
          <cell r="Z65">
            <v>0.9880477370180496</v>
          </cell>
          <cell r="AA65">
            <v>0.97785305439223613</v>
          </cell>
          <cell r="AB65">
            <v>1.0175561623086855</v>
          </cell>
        </row>
        <row r="66">
          <cell r="A66" t="str">
            <v>28700000</v>
          </cell>
          <cell r="B66" t="str">
            <v>Outros produtos metálicos transformados</v>
          </cell>
          <cell r="C66">
            <v>231298829.949</v>
          </cell>
          <cell r="D66">
            <v>231298829.94900006</v>
          </cell>
          <cell r="E66">
            <v>0.99512241835055004</v>
          </cell>
          <cell r="F66">
            <v>1.0231994356861156</v>
          </cell>
          <cell r="G66">
            <v>0.99380192940678103</v>
          </cell>
          <cell r="H66">
            <v>1.0053911489892828</v>
          </cell>
          <cell r="I66">
            <v>0.99933344518565559</v>
          </cell>
          <cell r="J66">
            <v>1.0003300481041086</v>
          </cell>
          <cell r="K66">
            <v>1.0147955113697282</v>
          </cell>
          <cell r="L66">
            <v>1.0254195093827616</v>
          </cell>
          <cell r="M66">
            <v>0.96922490519337012</v>
          </cell>
          <cell r="N66">
            <v>0.98829943377735774</v>
          </cell>
          <cell r="O66">
            <v>0.97344778164972934</v>
          </cell>
          <cell r="P66">
            <v>1.0116344329045592</v>
          </cell>
          <cell r="Q66">
            <v>0.97588027444650316</v>
          </cell>
          <cell r="R66">
            <v>0.98104466163537318</v>
          </cell>
          <cell r="S66">
            <v>0.99875035796040712</v>
          </cell>
          <cell r="T66">
            <v>0.98148383117864502</v>
          </cell>
          <cell r="U66">
            <v>0.98764782772888327</v>
          </cell>
          <cell r="V66">
            <v>1.0007251442503162</v>
          </cell>
          <cell r="W66">
            <v>1.0202186123085448</v>
          </cell>
          <cell r="X66">
            <v>0.97814121765615347</v>
          </cell>
          <cell r="Y66">
            <v>0.97227626931920008</v>
          </cell>
          <cell r="Z66">
            <v>1.0068540893743019</v>
          </cell>
          <cell r="AA66">
            <v>0.98702205148448485</v>
          </cell>
          <cell r="AB66">
            <v>1.0272448672969088</v>
          </cell>
        </row>
        <row r="67">
          <cell r="A67" t="str">
            <v>290E0000</v>
          </cell>
          <cell r="B67" t="str">
            <v>Enc.Postais</v>
          </cell>
        </row>
        <row r="68">
          <cell r="A68" t="str">
            <v>29100000</v>
          </cell>
          <cell r="B68" t="str">
            <v>Máquinas e equipamentos para a produção e utilização de energia macânica, excepto motores para aeronaves, automóveis e motociclos</v>
          </cell>
          <cell r="C68">
            <v>191529418.54800001</v>
          </cell>
          <cell r="D68">
            <v>191529418.54800001</v>
          </cell>
          <cell r="E68">
            <v>1.0337921890236474</v>
          </cell>
          <cell r="F68">
            <v>1.0065225420312727</v>
          </cell>
          <cell r="G68">
            <v>1.0661562211127809</v>
          </cell>
          <cell r="H68">
            <v>1.0500879172891533</v>
          </cell>
          <cell r="I68">
            <v>1.0164419402768845</v>
          </cell>
          <cell r="J68">
            <v>1.0063896190496362</v>
          </cell>
          <cell r="K68">
            <v>0.9734948298055438</v>
          </cell>
          <cell r="L68">
            <v>0.98120136819287429</v>
          </cell>
          <cell r="M68">
            <v>0.97292280531768771</v>
          </cell>
          <cell r="N68">
            <v>0.97323549981895385</v>
          </cell>
          <cell r="O68">
            <v>0.97925696521539385</v>
          </cell>
          <cell r="P68">
            <v>0.94049810286617153</v>
          </cell>
          <cell r="Q68">
            <v>0.96800475927863749</v>
          </cell>
          <cell r="R68">
            <v>0.94979937672456205</v>
          </cell>
          <cell r="S68">
            <v>0.95930188505880476</v>
          </cell>
          <cell r="T68">
            <v>0.93888958964848124</v>
          </cell>
          <cell r="U68">
            <v>0.8863793977653126</v>
          </cell>
          <cell r="V68">
            <v>0.92696113826426096</v>
          </cell>
          <cell r="W68">
            <v>0.93600254616995837</v>
          </cell>
          <cell r="X68">
            <v>0.92495042507123593</v>
          </cell>
          <cell r="Y68">
            <v>0.92524173673647236</v>
          </cell>
          <cell r="Z68">
            <v>0.90000508946003499</v>
          </cell>
          <cell r="AA68">
            <v>0.92740633708385001</v>
          </cell>
          <cell r="AB68">
            <v>0.91255398660865938</v>
          </cell>
        </row>
        <row r="69">
          <cell r="A69" t="str">
            <v>29200000</v>
          </cell>
          <cell r="B69" t="str">
            <v>Outras máquinas de uso geral</v>
          </cell>
          <cell r="C69">
            <v>132090014.859</v>
          </cell>
          <cell r="D69">
            <v>132090014.85899998</v>
          </cell>
          <cell r="E69">
            <v>0.97475937733581208</v>
          </cell>
          <cell r="F69">
            <v>1.0237332546030775</v>
          </cell>
          <cell r="G69">
            <v>0.97988699798504708</v>
          </cell>
          <cell r="H69">
            <v>1.0027643911897597</v>
          </cell>
          <cell r="I69">
            <v>1.000058484979226</v>
          </cell>
          <cell r="J69">
            <v>0.99746590803140001</v>
          </cell>
          <cell r="K69">
            <v>1.0048012538516713</v>
          </cell>
          <cell r="L69">
            <v>1.0348959281941754</v>
          </cell>
          <cell r="M69">
            <v>0.96913027032164734</v>
          </cell>
          <cell r="N69">
            <v>0.98119548458042283</v>
          </cell>
          <cell r="O69">
            <v>1.0288664184703789</v>
          </cell>
          <cell r="P69">
            <v>1.0024422304573826</v>
          </cell>
          <cell r="Q69">
            <v>1.0505972735203386</v>
          </cell>
          <cell r="R69">
            <v>1.0406638077634132</v>
          </cell>
          <cell r="S69">
            <v>1.0262006035457554</v>
          </cell>
          <cell r="T69">
            <v>1.0147839122585567</v>
          </cell>
          <cell r="U69">
            <v>0.98742309904942505</v>
          </cell>
          <cell r="V69">
            <v>1.0110000753962025</v>
          </cell>
          <cell r="W69">
            <v>1.0544294168868793</v>
          </cell>
          <cell r="X69">
            <v>0.97503402968302766</v>
          </cell>
          <cell r="Y69">
            <v>1.0039578680157288</v>
          </cell>
          <cell r="Z69">
            <v>1.038284890814255</v>
          </cell>
          <cell r="AA69">
            <v>1.0235682081482889</v>
          </cell>
          <cell r="AB69">
            <v>1.0111329905958562</v>
          </cell>
        </row>
        <row r="70">
          <cell r="A70" t="str">
            <v>29300000</v>
          </cell>
          <cell r="B70" t="str">
            <v>Máquinas e tractores para a agricultura, pecuária e silvicultura</v>
          </cell>
          <cell r="C70">
            <v>6213845.9359999998</v>
          </cell>
          <cell r="D70">
            <v>6213845.9360000007</v>
          </cell>
          <cell r="E70">
            <v>1.0668119469099315</v>
          </cell>
          <cell r="F70">
            <v>0.93003706097462768</v>
          </cell>
          <cell r="G70">
            <v>1.3949509801552131</v>
          </cell>
          <cell r="H70">
            <v>1.2213357563820226</v>
          </cell>
          <cell r="I70">
            <v>0.86649271512316417</v>
          </cell>
          <cell r="J70">
            <v>0.9138977049473449</v>
          </cell>
          <cell r="K70">
            <v>1.0069174261064053</v>
          </cell>
          <cell r="L70">
            <v>0.86194888275219383</v>
          </cell>
          <cell r="M70">
            <v>0.82280247277894325</v>
          </cell>
          <cell r="N70">
            <v>0.95012420299407863</v>
          </cell>
          <cell r="O70">
            <v>0.91045584914989131</v>
          </cell>
          <cell r="P70">
            <v>1.0542250017261836</v>
          </cell>
          <cell r="Q70">
            <v>0.95510488179548902</v>
          </cell>
          <cell r="R70">
            <v>1.0019451005047739</v>
          </cell>
          <cell r="S70">
            <v>0.92116890352134884</v>
          </cell>
          <cell r="T70">
            <v>0.94188196783567091</v>
          </cell>
          <cell r="U70">
            <v>1.0642189788596181</v>
          </cell>
          <cell r="V70">
            <v>0.98025113358432114</v>
          </cell>
          <cell r="W70">
            <v>0.89872947204192755</v>
          </cell>
          <cell r="X70">
            <v>1.2372106512247585</v>
          </cell>
          <cell r="Y70">
            <v>1.0415606990309927</v>
          </cell>
          <cell r="Z70">
            <v>1.1045463430849574</v>
          </cell>
          <cell r="AA70">
            <v>1.183486071340514</v>
          </cell>
          <cell r="AB70">
            <v>0.99133210387558801</v>
          </cell>
        </row>
        <row r="71">
          <cell r="A71" t="str">
            <v>29400000</v>
          </cell>
          <cell r="B71" t="str">
            <v>Máquinas-ferramentas</v>
          </cell>
          <cell r="C71">
            <v>20802409.221999999</v>
          </cell>
          <cell r="D71">
            <v>20802409.221999995</v>
          </cell>
          <cell r="E71">
            <v>0.98751380280600365</v>
          </cell>
          <cell r="F71">
            <v>0.89220218836482368</v>
          </cell>
          <cell r="G71">
            <v>0.8984438644212609</v>
          </cell>
          <cell r="H71">
            <v>0.88317862721938922</v>
          </cell>
          <cell r="I71">
            <v>0.89011460442880896</v>
          </cell>
          <cell r="J71">
            <v>0.9489359683540759</v>
          </cell>
          <cell r="K71">
            <v>1.1037993961165291</v>
          </cell>
          <cell r="L71">
            <v>1.0190697116863272</v>
          </cell>
          <cell r="M71">
            <v>1.0931971164345053</v>
          </cell>
          <cell r="N71">
            <v>1.1145292416625912</v>
          </cell>
          <cell r="O71">
            <v>1.0874744288088269</v>
          </cell>
          <cell r="P71">
            <v>1.0815410496968576</v>
          </cell>
          <cell r="Q71">
            <v>0.98188891118020294</v>
          </cell>
          <cell r="R71">
            <v>0.88676296716025493</v>
          </cell>
          <cell r="S71">
            <v>1.1420005750074091</v>
          </cell>
          <cell r="T71">
            <v>0.92895102269396146</v>
          </cell>
          <cell r="U71">
            <v>0.97393722056138676</v>
          </cell>
          <cell r="V71">
            <v>0.9982196359127451</v>
          </cell>
          <cell r="W71">
            <v>1.0226814873729637</v>
          </cell>
          <cell r="X71">
            <v>0.9537743367690048</v>
          </cell>
          <cell r="Y71">
            <v>0.92382078344780116</v>
          </cell>
          <cell r="Z71">
            <v>0.87323206363343753</v>
          </cell>
          <cell r="AA71">
            <v>1.2918825978350128</v>
          </cell>
          <cell r="AB71">
            <v>0.9556503924527725</v>
          </cell>
        </row>
        <row r="72">
          <cell r="A72" t="str">
            <v>29500000</v>
          </cell>
          <cell r="B72" t="str">
            <v>Outras máquinas e equipamento para uso específico</v>
          </cell>
          <cell r="C72">
            <v>267472363.38999999</v>
          </cell>
          <cell r="D72">
            <v>267472363.39000002</v>
          </cell>
          <cell r="E72">
            <v>0.99473527313235222</v>
          </cell>
          <cell r="F72">
            <v>0.92696069389725932</v>
          </cell>
          <cell r="G72">
            <v>0.91601618353139436</v>
          </cell>
          <cell r="H72">
            <v>1.0249028548184136</v>
          </cell>
          <cell r="I72">
            <v>1.0270408407102181</v>
          </cell>
          <cell r="J72">
            <v>1.0244305993237586</v>
          </cell>
          <cell r="K72">
            <v>1.0650910052606901</v>
          </cell>
          <cell r="L72">
            <v>1.0290636479340216</v>
          </cell>
          <cell r="M72">
            <v>1.002193054074811</v>
          </cell>
          <cell r="N72">
            <v>1.0396788201865694</v>
          </cell>
          <cell r="O72">
            <v>0.97752042833650832</v>
          </cell>
          <cell r="P72">
            <v>0.97236659879400344</v>
          </cell>
          <cell r="Q72">
            <v>0.98563416540132021</v>
          </cell>
          <cell r="R72">
            <v>0.92912771607142464</v>
          </cell>
          <cell r="S72">
            <v>1.0031452745766414</v>
          </cell>
          <cell r="T72">
            <v>0.96345415431830572</v>
          </cell>
          <cell r="U72">
            <v>1.0046518155710749</v>
          </cell>
          <cell r="V72">
            <v>1.0443509894211156</v>
          </cell>
          <cell r="W72">
            <v>0.94948047064620333</v>
          </cell>
          <cell r="X72">
            <v>1.0098309239937444</v>
          </cell>
          <cell r="Y72">
            <v>0.99554544659114541</v>
          </cell>
          <cell r="Z72">
            <v>1.0199020066482307</v>
          </cell>
          <cell r="AA72">
            <v>0.96191486993931463</v>
          </cell>
          <cell r="AB72">
            <v>1.0179737193481662</v>
          </cell>
        </row>
        <row r="73">
          <cell r="A73" t="str">
            <v>29600000</v>
          </cell>
          <cell r="B73" t="str">
            <v>Armas e munições</v>
          </cell>
          <cell r="C73">
            <v>13712408.788000001</v>
          </cell>
          <cell r="D73">
            <v>13712408.788000003</v>
          </cell>
          <cell r="E73">
            <v>0.97635968432289699</v>
          </cell>
          <cell r="F73">
            <v>0.9609057179388063</v>
          </cell>
          <cell r="G73">
            <v>0.97933188939603377</v>
          </cell>
          <cell r="H73">
            <v>1.0419092157013301</v>
          </cell>
          <cell r="I73">
            <v>0.98751254271860245</v>
          </cell>
          <cell r="J73">
            <v>1.078219817510067</v>
          </cell>
          <cell r="K73">
            <v>0.98984817649523493</v>
          </cell>
          <cell r="L73">
            <v>1.0428973559981476</v>
          </cell>
          <cell r="M73">
            <v>0.99696981963279663</v>
          </cell>
          <cell r="N73">
            <v>1.0399337678722467</v>
          </cell>
          <cell r="O73">
            <v>0.94263815571709142</v>
          </cell>
          <cell r="P73">
            <v>0.96347385669674579</v>
          </cell>
          <cell r="Q73">
            <v>1.0661378797192884</v>
          </cell>
          <cell r="R73">
            <v>1.0387630963848205</v>
          </cell>
          <cell r="S73">
            <v>1.0101143460690714</v>
          </cell>
          <cell r="T73">
            <v>1.0334520234029292</v>
          </cell>
          <cell r="U73">
            <v>1.0893780241648932</v>
          </cell>
          <cell r="V73">
            <v>1.1440261018287663</v>
          </cell>
          <cell r="W73">
            <v>1.3536002572064385</v>
          </cell>
          <cell r="X73">
            <v>1.0930920004986451</v>
          </cell>
          <cell r="Y73">
            <v>1.0653312439557499</v>
          </cell>
          <cell r="Z73">
            <v>1.0961566551675208</v>
          </cell>
          <cell r="AA73">
            <v>1.1463193257753692</v>
          </cell>
          <cell r="AB73">
            <v>1.2348829175956348</v>
          </cell>
        </row>
        <row r="74">
          <cell r="A74" t="str">
            <v>29700000</v>
          </cell>
          <cell r="B74" t="str">
            <v>Aparelhos domésticos n.e.</v>
          </cell>
          <cell r="C74">
            <v>209056574.514</v>
          </cell>
          <cell r="D74">
            <v>209056574.514</v>
          </cell>
          <cell r="E74">
            <v>0.97269584276380183</v>
          </cell>
          <cell r="F74">
            <v>0.98179851856956379</v>
          </cell>
          <cell r="G74">
            <v>0.96728907003070919</v>
          </cell>
          <cell r="H74">
            <v>0.99493479524529871</v>
          </cell>
          <cell r="I74">
            <v>0.99148803429837429</v>
          </cell>
          <cell r="J74">
            <v>1.0004764605012342</v>
          </cell>
          <cell r="K74">
            <v>0.99826510845908834</v>
          </cell>
          <cell r="L74">
            <v>1.016194268606502</v>
          </cell>
          <cell r="M74">
            <v>1.0047486187803645</v>
          </cell>
          <cell r="N74">
            <v>1.0086075316838401</v>
          </cell>
          <cell r="O74">
            <v>1.0143515182049871</v>
          </cell>
          <cell r="P74">
            <v>1.0491502328562352</v>
          </cell>
          <cell r="Q74">
            <v>1.0205872749360367</v>
          </cell>
          <cell r="R74">
            <v>1.0619437002692365</v>
          </cell>
          <cell r="S74">
            <v>1.0524075267993283</v>
          </cell>
          <cell r="T74">
            <v>1.0346686886390581</v>
          </cell>
          <cell r="U74">
            <v>1.0421037206526398</v>
          </cell>
          <cell r="V74">
            <v>1.0452546838190704</v>
          </cell>
          <cell r="W74">
            <v>1.0726799580082775</v>
          </cell>
          <cell r="X74">
            <v>1.0188211735455808</v>
          </cell>
          <cell r="Y74">
            <v>1.0919073604709526</v>
          </cell>
          <cell r="Z74">
            <v>1.1022573787707923</v>
          </cell>
          <cell r="AA74">
            <v>1.1025904799407422</v>
          </cell>
          <cell r="AB74">
            <v>1.0743966237215108</v>
          </cell>
        </row>
        <row r="75">
          <cell r="A75" t="str">
            <v>30000000</v>
          </cell>
          <cell r="B75" t="str">
            <v>Máquinas de escritório e equipamento para o tratamento automático da informação</v>
          </cell>
          <cell r="C75">
            <v>60378382.055</v>
          </cell>
          <cell r="D75">
            <v>60378382.055</v>
          </cell>
          <cell r="E75">
            <v>0.92637459703559322</v>
          </cell>
          <cell r="F75">
            <v>0.9060443853604917</v>
          </cell>
          <cell r="G75">
            <v>1.0704364373979205</v>
          </cell>
          <cell r="H75">
            <v>0.92764626217072377</v>
          </cell>
          <cell r="I75">
            <v>1.1068282622872625</v>
          </cell>
          <cell r="J75">
            <v>0.88579292099188633</v>
          </cell>
          <cell r="K75">
            <v>1.0879973347476533</v>
          </cell>
          <cell r="L75">
            <v>1.0137063956197674</v>
          </cell>
          <cell r="M75">
            <v>0.82774278116371802</v>
          </cell>
          <cell r="N75">
            <v>1.0001428445684615</v>
          </cell>
          <cell r="O75">
            <v>1.1042202104206222</v>
          </cell>
          <cell r="P75">
            <v>1.1430675682358993</v>
          </cell>
          <cell r="Q75">
            <v>0.80084862405962642</v>
          </cell>
          <cell r="R75">
            <v>0.98969124174322154</v>
          </cell>
          <cell r="S75">
            <v>0.93509124450446801</v>
          </cell>
          <cell r="T75">
            <v>1.3236937008334022</v>
          </cell>
          <cell r="U75">
            <v>1.2957250745941455</v>
          </cell>
          <cell r="V75">
            <v>1.1859809286958638</v>
          </cell>
          <cell r="W75">
            <v>1.1441104678200238</v>
          </cell>
          <cell r="X75">
            <v>1.129217131045366</v>
          </cell>
          <cell r="Y75">
            <v>1.3252320512695044</v>
          </cell>
          <cell r="Z75">
            <v>1.103241276344999</v>
          </cell>
          <cell r="AA75">
            <v>1.0927586975687336</v>
          </cell>
          <cell r="AB75">
            <v>0.96016357223599813</v>
          </cell>
        </row>
        <row r="76">
          <cell r="A76" t="str">
            <v>31100000</v>
          </cell>
          <cell r="B76" t="str">
            <v>Motores, geradores e transformadores eléctricos</v>
          </cell>
          <cell r="C76">
            <v>128918510.63699999</v>
          </cell>
          <cell r="D76">
            <v>128918510.63699999</v>
          </cell>
          <cell r="E76">
            <v>1.0375825747938914</v>
          </cell>
          <cell r="F76">
            <v>0.92818173489967981</v>
          </cell>
          <cell r="G76">
            <v>0.93093942603840263</v>
          </cell>
          <cell r="H76">
            <v>0.9960663561247346</v>
          </cell>
          <cell r="I76">
            <v>0.97577160273949504</v>
          </cell>
          <cell r="J76">
            <v>1.048394199416278</v>
          </cell>
          <cell r="K76">
            <v>1.0262134790389699</v>
          </cell>
          <cell r="L76">
            <v>0.9804018185391965</v>
          </cell>
          <cell r="M76">
            <v>1.0200009193373061</v>
          </cell>
          <cell r="N76">
            <v>0.96672161694926551</v>
          </cell>
          <cell r="O76">
            <v>1.0629390855530843</v>
          </cell>
          <cell r="P76">
            <v>1.0267871865696963</v>
          </cell>
          <cell r="Q76">
            <v>0.96051381219838505</v>
          </cell>
          <cell r="R76">
            <v>0.9247999316805906</v>
          </cell>
          <cell r="S76">
            <v>0.99810820715600423</v>
          </cell>
          <cell r="T76">
            <v>1.023130349359531</v>
          </cell>
          <cell r="U76">
            <v>0.97080428159981935</v>
          </cell>
          <cell r="V76">
            <v>0.96396312622993419</v>
          </cell>
          <cell r="W76">
            <v>1.0893386626277342</v>
          </cell>
          <cell r="X76">
            <v>0.94894418628165433</v>
          </cell>
          <cell r="Y76">
            <v>0.90937607463327363</v>
          </cell>
          <cell r="Z76">
            <v>0.96193634445471132</v>
          </cell>
          <cell r="AA76">
            <v>1.0875922259604092</v>
          </cell>
          <cell r="AB76">
            <v>1.0410181763736717</v>
          </cell>
        </row>
        <row r="77">
          <cell r="A77" t="str">
            <v>31200000</v>
          </cell>
          <cell r="B77" t="str">
            <v>Aparelhos de distribuição e de controlo de electricidade</v>
          </cell>
          <cell r="C77">
            <v>174540865.236</v>
          </cell>
          <cell r="D77">
            <v>174540865.23600006</v>
          </cell>
          <cell r="E77">
            <v>0.95472221602766016</v>
          </cell>
          <cell r="F77">
            <v>1.061162013985389</v>
          </cell>
          <cell r="G77">
            <v>0.97648413217307939</v>
          </cell>
          <cell r="H77">
            <v>0.9441023736181875</v>
          </cell>
          <cell r="I77">
            <v>1.0252323479916812</v>
          </cell>
          <cell r="J77">
            <v>1.0025876884634024</v>
          </cell>
          <cell r="K77">
            <v>1.0889360843263025</v>
          </cell>
          <cell r="L77">
            <v>0.98823930099224933</v>
          </cell>
          <cell r="M77">
            <v>1.0386420139348795</v>
          </cell>
          <cell r="N77">
            <v>0.99729989428755039</v>
          </cell>
          <cell r="O77">
            <v>0.99030480401927024</v>
          </cell>
          <cell r="P77">
            <v>0.93228713018034914</v>
          </cell>
          <cell r="Q77">
            <v>0.84472890263824696</v>
          </cell>
          <cell r="R77">
            <v>1.0865368884440672</v>
          </cell>
          <cell r="S77">
            <v>1.0193673241306787</v>
          </cell>
          <cell r="T77">
            <v>0.97834879621973836</v>
          </cell>
          <cell r="U77">
            <v>0.96822001176027828</v>
          </cell>
          <cell r="V77">
            <v>0.96541373121517771</v>
          </cell>
          <cell r="W77">
            <v>1.4086422595389136</v>
          </cell>
          <cell r="X77">
            <v>0.84623708136131603</v>
          </cell>
          <cell r="Y77">
            <v>4.9806184223042731</v>
          </cell>
          <cell r="Z77">
            <v>0.92864846235737752</v>
          </cell>
          <cell r="AA77">
            <v>1.1292048143005591</v>
          </cell>
          <cell r="AB77">
            <v>1.3153850274038836</v>
          </cell>
        </row>
        <row r="78">
          <cell r="A78" t="str">
            <v>31300000</v>
          </cell>
          <cell r="B78" t="str">
            <v>Fios e cabos isolados</v>
          </cell>
          <cell r="C78">
            <v>165355050.76499999</v>
          </cell>
          <cell r="D78">
            <v>165355050.76499996</v>
          </cell>
          <cell r="E78">
            <v>0.89436694837803066</v>
          </cell>
          <cell r="F78">
            <v>0.77123291957826723</v>
          </cell>
          <cell r="G78">
            <v>0.67875247451736964</v>
          </cell>
          <cell r="H78">
            <v>0.91503098407892247</v>
          </cell>
          <cell r="I78">
            <v>0.65356748025765377</v>
          </cell>
          <cell r="J78">
            <v>0.9606967511584048</v>
          </cell>
          <cell r="K78">
            <v>1.7210957571328709</v>
          </cell>
          <cell r="L78">
            <v>1.03496107100629</v>
          </cell>
          <cell r="M78">
            <v>1.0038111488001489</v>
          </cell>
          <cell r="N78">
            <v>1.1091950560247645</v>
          </cell>
          <cell r="O78">
            <v>1.1321244359250613</v>
          </cell>
          <cell r="P78">
            <v>1.125164973142216</v>
          </cell>
          <cell r="Q78">
            <v>1.1481910610091277</v>
          </cell>
          <cell r="R78">
            <v>1.1358272854325897</v>
          </cell>
          <cell r="S78">
            <v>0.97764737899880894</v>
          </cell>
          <cell r="T78">
            <v>0.7277850693662179</v>
          </cell>
          <cell r="U78">
            <v>0.89870965886551502</v>
          </cell>
          <cell r="V78">
            <v>0.99162955689952914</v>
          </cell>
          <cell r="W78">
            <v>0.98892890504122011</v>
          </cell>
          <cell r="X78">
            <v>0.95790926589569925</v>
          </cell>
          <cell r="Y78">
            <v>0.82331957515320719</v>
          </cell>
          <cell r="Z78">
            <v>0.92244315936123866</v>
          </cell>
          <cell r="AA78">
            <v>0.98975428621289463</v>
          </cell>
          <cell r="AB78">
            <v>0.84335997997767642</v>
          </cell>
        </row>
        <row r="79">
          <cell r="A79" t="str">
            <v>31400000</v>
          </cell>
          <cell r="B79" t="str">
            <v>Acumuladores, pilhas e baterias de pilhas, eléctricos</v>
          </cell>
          <cell r="C79">
            <v>84828951.905000001</v>
          </cell>
          <cell r="D79">
            <v>84828951.905000016</v>
          </cell>
          <cell r="E79">
            <v>1.0133936138311823</v>
          </cell>
          <cell r="F79">
            <v>1.0144047857575067</v>
          </cell>
          <cell r="G79">
            <v>1.0063842825472562</v>
          </cell>
          <cell r="H79">
            <v>1.0259223094605983</v>
          </cell>
          <cell r="I79">
            <v>1.0322334221108667</v>
          </cell>
          <cell r="J79">
            <v>1.0111017459141569</v>
          </cell>
          <cell r="K79">
            <v>1.0062205438706673</v>
          </cell>
          <cell r="L79">
            <v>0.98680490017592704</v>
          </cell>
          <cell r="M79">
            <v>0.97844342879597979</v>
          </cell>
          <cell r="N79">
            <v>0.96482607915543295</v>
          </cell>
          <cell r="O79">
            <v>0.9863445642583748</v>
          </cell>
          <cell r="P79">
            <v>0.97392032412205165</v>
          </cell>
          <cell r="Q79">
            <v>1.0239586225833248</v>
          </cell>
          <cell r="R79">
            <v>1.0221855474305104</v>
          </cell>
          <cell r="S79">
            <v>1.0234726401913423</v>
          </cell>
          <cell r="T79">
            <v>1.0229473998933658</v>
          </cell>
          <cell r="U79">
            <v>1.0291000457446777</v>
          </cell>
          <cell r="V79">
            <v>1.0250840454985304</v>
          </cell>
          <cell r="W79">
            <v>1.0266311904833483</v>
          </cell>
          <cell r="X79">
            <v>1.0539363224015228</v>
          </cell>
          <cell r="Y79">
            <v>1.0332873154148827</v>
          </cell>
          <cell r="Z79">
            <v>1.0436528710052562</v>
          </cell>
          <cell r="AA79">
            <v>1.0321745781992351</v>
          </cell>
          <cell r="AB79">
            <v>1.0358306185275115</v>
          </cell>
        </row>
        <row r="80">
          <cell r="A80" t="str">
            <v>31500000</v>
          </cell>
          <cell r="B80" t="str">
            <v>Lâmpadas eléctricas e outro material de iluminação</v>
          </cell>
          <cell r="C80">
            <v>19957060.657000002</v>
          </cell>
          <cell r="D80">
            <v>19957060.657000002</v>
          </cell>
          <cell r="E80">
            <v>0.95968644811558768</v>
          </cell>
          <cell r="F80">
            <v>0.99979133035021761</v>
          </cell>
          <cell r="G80">
            <v>0.94639820742135539</v>
          </cell>
          <cell r="H80">
            <v>1.004888777037598</v>
          </cell>
          <cell r="I80">
            <v>0.93765257614559638</v>
          </cell>
          <cell r="J80">
            <v>0.99368792762713676</v>
          </cell>
          <cell r="K80">
            <v>1.0451186746066778</v>
          </cell>
          <cell r="L80">
            <v>0.94889983857632776</v>
          </cell>
          <cell r="M80">
            <v>1.0058744642895281</v>
          </cell>
          <cell r="N80">
            <v>0.99451539468193439</v>
          </cell>
          <cell r="O80">
            <v>1.1019454708784269</v>
          </cell>
          <cell r="P80">
            <v>1.0615408902696135</v>
          </cell>
          <cell r="Q80">
            <v>1.068300603391936</v>
          </cell>
          <cell r="R80">
            <v>1.0326045200513996</v>
          </cell>
          <cell r="S80">
            <v>1.0340084397817788</v>
          </cell>
          <cell r="T80">
            <v>1.0706456602300862</v>
          </cell>
          <cell r="U80">
            <v>1.0974342144631883</v>
          </cell>
          <cell r="V80">
            <v>1.0392388755435349</v>
          </cell>
          <cell r="W80">
            <v>1.0760070097392764</v>
          </cell>
          <cell r="X80">
            <v>1.0278663533742707</v>
          </cell>
          <cell r="Y80">
            <v>1.0649848887689926</v>
          </cell>
          <cell r="Z80">
            <v>1.1500003340810396</v>
          </cell>
          <cell r="AA80">
            <v>1.1158601244764954</v>
          </cell>
          <cell r="AB80">
            <v>1.0816121369328162</v>
          </cell>
        </row>
        <row r="81">
          <cell r="A81" t="str">
            <v>31600000</v>
          </cell>
          <cell r="B81" t="str">
            <v>Equipamento eléctrico, n.e.</v>
          </cell>
          <cell r="C81">
            <v>683928526.95299995</v>
          </cell>
          <cell r="D81">
            <v>683928526.95299995</v>
          </cell>
          <cell r="E81">
            <v>0.98821775536268008</v>
          </cell>
          <cell r="F81">
            <v>0.96566280758931722</v>
          </cell>
          <cell r="G81">
            <v>1.0214516993476879</v>
          </cell>
          <cell r="H81">
            <v>0.63039319688430351</v>
          </cell>
          <cell r="I81">
            <v>1.0033663045503738</v>
          </cell>
          <cell r="J81">
            <v>1.0103123326338561</v>
          </cell>
          <cell r="K81">
            <v>0.95169308414598797</v>
          </cell>
          <cell r="L81">
            <v>1.0918218611486634</v>
          </cell>
          <cell r="M81">
            <v>0.96654058696490153</v>
          </cell>
          <cell r="N81">
            <v>1.1304720295264061</v>
          </cell>
          <cell r="O81">
            <v>1.1065337613696704</v>
          </cell>
          <cell r="P81">
            <v>1.1335345804761527</v>
          </cell>
          <cell r="Q81">
            <v>0.99633240938060763</v>
          </cell>
          <cell r="R81">
            <v>1.0237056648764857</v>
          </cell>
          <cell r="S81">
            <v>1.169117203642924</v>
          </cell>
          <cell r="T81">
            <v>1.2030423733384965</v>
          </cell>
          <cell r="U81">
            <v>1.1943881550494218</v>
          </cell>
          <cell r="V81">
            <v>1.2518864769383313</v>
          </cell>
          <cell r="W81">
            <v>1.2254434155275151</v>
          </cell>
          <cell r="X81">
            <v>1.2460613162245069</v>
          </cell>
          <cell r="Y81">
            <v>1.2313531245471507</v>
          </cell>
          <cell r="Z81">
            <v>1.2534712523470286</v>
          </cell>
          <cell r="AA81">
            <v>1.256767207934681</v>
          </cell>
          <cell r="AB81">
            <v>1.2914091150524643</v>
          </cell>
        </row>
        <row r="82">
          <cell r="A82" t="str">
            <v>320E0000</v>
          </cell>
          <cell r="B82" t="str">
            <v>Enc.Postais</v>
          </cell>
        </row>
        <row r="83">
          <cell r="A83" t="str">
            <v>32100000</v>
          </cell>
          <cell r="B83" t="str">
            <v>Válvulas, tubos e outros componentes electrónicos</v>
          </cell>
          <cell r="C83">
            <v>374666622.03200001</v>
          </cell>
          <cell r="D83">
            <v>374666622.03199995</v>
          </cell>
          <cell r="E83">
            <v>1.0160102129287476</v>
          </cell>
          <cell r="F83">
            <v>1.0180301994849905</v>
          </cell>
          <cell r="G83">
            <v>1.0411071973216564</v>
          </cell>
          <cell r="H83">
            <v>0.94164476323243018</v>
          </cell>
          <cell r="I83">
            <v>0.99195690015589133</v>
          </cell>
          <cell r="J83">
            <v>0.94708054477171855</v>
          </cell>
          <cell r="K83">
            <v>1.0110006291723412</v>
          </cell>
          <cell r="L83">
            <v>0.99189459430158644</v>
          </cell>
          <cell r="M83">
            <v>1.0350286762409044</v>
          </cell>
          <cell r="N83">
            <v>0.98790097671496313</v>
          </cell>
          <cell r="O83">
            <v>1.0292677128242944</v>
          </cell>
          <cell r="P83">
            <v>0.98907759285047603</v>
          </cell>
          <cell r="Q83">
            <v>1.0335164385443021</v>
          </cell>
          <cell r="R83">
            <v>1.0488409045351912</v>
          </cell>
          <cell r="S83">
            <v>1.0057854543621672</v>
          </cell>
          <cell r="T83">
            <v>1.2401878671642599</v>
          </cell>
          <cell r="U83">
            <v>0.92055491589649163</v>
          </cell>
          <cell r="V83">
            <v>0.88311908684990847</v>
          </cell>
          <cell r="W83">
            <v>0.98211787274504003</v>
          </cell>
          <cell r="X83">
            <v>0.97358016065061037</v>
          </cell>
          <cell r="Y83">
            <v>0.92214557157857413</v>
          </cell>
          <cell r="Z83">
            <v>0.87223536844616401</v>
          </cell>
          <cell r="AA83">
            <v>0.82881569400549748</v>
          </cell>
          <cell r="AB83">
            <v>0.83875414844658125</v>
          </cell>
        </row>
        <row r="84">
          <cell r="A84" t="str">
            <v>32200000</v>
          </cell>
          <cell r="B84" t="str">
            <v>Aparelhos emissores de rádio e televisão e aparelhos de telefonia e telegrafia por fios</v>
          </cell>
          <cell r="C84">
            <v>39853934.472000003</v>
          </cell>
          <cell r="D84">
            <v>39853934.472000003</v>
          </cell>
          <cell r="E84">
            <v>1.0421265436374418</v>
          </cell>
          <cell r="F84">
            <v>1.1860651042510786</v>
          </cell>
          <cell r="G84">
            <v>1.163800845647176</v>
          </cell>
          <cell r="H84">
            <v>1.1217641305568795</v>
          </cell>
          <cell r="I84">
            <v>0.94218975307466901</v>
          </cell>
          <cell r="J84">
            <v>0.85379118790116271</v>
          </cell>
          <cell r="K84">
            <v>1.1884344321123137</v>
          </cell>
          <cell r="L84">
            <v>1.0231953752853866</v>
          </cell>
          <cell r="M84">
            <v>0.91593769790144663</v>
          </cell>
          <cell r="N84">
            <v>1.0484130137271228</v>
          </cell>
          <cell r="O84">
            <v>0.4009737226629721</v>
          </cell>
          <cell r="P84">
            <v>1.113308193242349</v>
          </cell>
          <cell r="Q84">
            <v>1.008657156891124</v>
          </cell>
          <cell r="R84">
            <v>1.1429633322990964</v>
          </cell>
          <cell r="S84">
            <v>1.1087111284695794</v>
          </cell>
          <cell r="T84">
            <v>0.76914400599455934</v>
          </cell>
          <cell r="U84">
            <v>1.1421452100353899</v>
          </cell>
          <cell r="V84">
            <v>1.2373502561111624</v>
          </cell>
          <cell r="W84">
            <v>1.0481283278171438</v>
          </cell>
          <cell r="X84">
            <v>0.85538593880646419</v>
          </cell>
          <cell r="Y84">
            <v>1.2336619779094917</v>
          </cell>
          <cell r="Z84">
            <v>0.95003290573637345</v>
          </cell>
          <cell r="AA84">
            <v>1.0542371363621812</v>
          </cell>
          <cell r="AB84">
            <v>1.1080677109389958</v>
          </cell>
        </row>
        <row r="85">
          <cell r="A85" t="str">
            <v>32300000</v>
          </cell>
          <cell r="B85" t="str">
            <v>Aparelhos receptores e material de rádio e de televisão, aparelhos de gravação ou de reprodução de som e imagens e material associado</v>
          </cell>
          <cell r="C85">
            <v>724339983.26699996</v>
          </cell>
          <cell r="D85">
            <v>724339983.26700008</v>
          </cell>
          <cell r="E85">
            <v>0.94793690814223375</v>
          </cell>
          <cell r="F85">
            <v>1.1758535689232157</v>
          </cell>
          <cell r="G85">
            <v>1.04565981866899</v>
          </cell>
          <cell r="H85">
            <v>1.0337738720467102</v>
          </cell>
          <cell r="I85">
            <v>1.0461171501396749</v>
          </cell>
          <cell r="J85">
            <v>1.0393380939167642</v>
          </cell>
          <cell r="K85">
            <v>1.1789974726999284</v>
          </cell>
          <cell r="L85">
            <v>0.79729777153099524</v>
          </cell>
          <cell r="M85">
            <v>0.82086204899638471</v>
          </cell>
          <cell r="N85">
            <v>0.84607764682232045</v>
          </cell>
          <cell r="O85">
            <v>1.0344301106268494</v>
          </cell>
          <cell r="P85">
            <v>1.0336555374859318</v>
          </cell>
          <cell r="Q85">
            <v>0.98605553773782395</v>
          </cell>
          <cell r="R85">
            <v>1.0753680561438135</v>
          </cell>
          <cell r="S85">
            <v>1.0729912861065007</v>
          </cell>
          <cell r="T85">
            <v>1.1082581353907872</v>
          </cell>
          <cell r="U85">
            <v>1.0855159709004256</v>
          </cell>
          <cell r="V85">
            <v>0.85238070554016254</v>
          </cell>
          <cell r="W85">
            <v>0.85241533184330143</v>
          </cell>
          <cell r="X85">
            <v>0.83922216492595481</v>
          </cell>
          <cell r="Y85">
            <v>0.83058196379619575</v>
          </cell>
          <cell r="Z85">
            <v>0.75049881268242635</v>
          </cell>
          <cell r="AA85">
            <v>0.7746669362938351</v>
          </cell>
          <cell r="AB85">
            <v>0.90084003956062608</v>
          </cell>
        </row>
        <row r="86">
          <cell r="A86" t="str">
            <v>330E0000</v>
          </cell>
          <cell r="B86" t="str">
            <v>Enc.Postais</v>
          </cell>
        </row>
        <row r="87">
          <cell r="A87" t="str">
            <v>33100000</v>
          </cell>
          <cell r="B87" t="str">
            <v>Material médico-cirúrgico, ortopédico</v>
          </cell>
          <cell r="C87">
            <v>29938665.022999998</v>
          </cell>
          <cell r="D87">
            <v>29938665.022999998</v>
          </cell>
          <cell r="E87">
            <v>0.90926821562348281</v>
          </cell>
          <cell r="F87">
            <v>0.92436823921706279</v>
          </cell>
          <cell r="G87">
            <v>1.045508513668405</v>
          </cell>
          <cell r="H87">
            <v>1.0469700552117065</v>
          </cell>
          <cell r="I87">
            <v>0.96391657250046681</v>
          </cell>
          <cell r="J87">
            <v>1.0543138722104353</v>
          </cell>
          <cell r="K87">
            <v>0.96609345269697799</v>
          </cell>
          <cell r="L87">
            <v>0.91755895666063869</v>
          </cell>
          <cell r="M87">
            <v>1.1055014011489404</v>
          </cell>
          <cell r="N87">
            <v>0.93446964078674255</v>
          </cell>
          <cell r="O87">
            <v>1.145611837061602</v>
          </cell>
          <cell r="P87">
            <v>0.98641924321353924</v>
          </cell>
          <cell r="Q87">
            <v>1.0553189338433404</v>
          </cell>
          <cell r="R87">
            <v>1.0336864317963654</v>
          </cell>
          <cell r="S87">
            <v>1.1174299966984031</v>
          </cell>
          <cell r="T87">
            <v>1.0146438872563373</v>
          </cell>
          <cell r="U87">
            <v>1.0487152247268821</v>
          </cell>
          <cell r="V87">
            <v>1.0042732769854343</v>
          </cell>
          <cell r="W87">
            <v>0.99395334779688593</v>
          </cell>
          <cell r="X87">
            <v>0.98288130655813066</v>
          </cell>
          <cell r="Y87">
            <v>1.1356842202007382</v>
          </cell>
          <cell r="Z87">
            <v>1.2570454827951463</v>
          </cell>
          <cell r="AA87">
            <v>1.139313588499445</v>
          </cell>
          <cell r="AB87">
            <v>1.1432063173614238</v>
          </cell>
        </row>
        <row r="88">
          <cell r="A88" t="str">
            <v>33200000</v>
          </cell>
          <cell r="B88" t="str">
            <v>Instrumentos e aparelhos de medida, verificação, controlo, navegação e outros fins</v>
          </cell>
          <cell r="C88">
            <v>69209049.083000004</v>
          </cell>
          <cell r="D88">
            <v>69209049.083000019</v>
          </cell>
          <cell r="E88">
            <v>0.94727617382555129</v>
          </cell>
          <cell r="F88">
            <v>0.88671110172443179</v>
          </cell>
          <cell r="G88">
            <v>1.0200309672647752</v>
          </cell>
          <cell r="H88">
            <v>1.0084072321699944</v>
          </cell>
          <cell r="I88">
            <v>1.003086162518839</v>
          </cell>
          <cell r="J88">
            <v>1.0889044680154176</v>
          </cell>
          <cell r="K88">
            <v>0.91822760915854662</v>
          </cell>
          <cell r="L88">
            <v>1.1533369000207101</v>
          </cell>
          <cell r="M88">
            <v>0.99630051673736209</v>
          </cell>
          <cell r="N88">
            <v>1.0298364376033406</v>
          </cell>
          <cell r="O88">
            <v>0.96396714826661023</v>
          </cell>
          <cell r="P88">
            <v>0.98391528269442163</v>
          </cell>
          <cell r="Q88">
            <v>1.1260950147840074</v>
          </cell>
          <cell r="R88">
            <v>1.0190284458471213</v>
          </cell>
          <cell r="S88">
            <v>1.4113870748076152</v>
          </cell>
          <cell r="T88">
            <v>1.4031529933742002</v>
          </cell>
          <cell r="U88">
            <v>1.2289407878688881</v>
          </cell>
          <cell r="V88">
            <v>1.1412803667318883</v>
          </cell>
          <cell r="W88">
            <v>1.0551108804412768</v>
          </cell>
          <cell r="X88">
            <v>1.0123986952967785</v>
          </cell>
          <cell r="Y88">
            <v>0.93478407450050149</v>
          </cell>
          <cell r="Z88">
            <v>0.76914955593579737</v>
          </cell>
          <cell r="AA88">
            <v>1.2548760677377218</v>
          </cell>
          <cell r="AB88">
            <v>0.86960795420726977</v>
          </cell>
        </row>
        <row r="89">
          <cell r="A89" t="str">
            <v>33400000</v>
          </cell>
          <cell r="B89" t="str">
            <v>Material óptico, fotográfico e cinematográfico</v>
          </cell>
          <cell r="C89">
            <v>38717914.784999996</v>
          </cell>
          <cell r="D89">
            <v>38717914.784999996</v>
          </cell>
          <cell r="E89">
            <v>0.90346275834411316</v>
          </cell>
          <cell r="F89">
            <v>1.8281515096520422</v>
          </cell>
          <cell r="G89">
            <v>0.82778429127398123</v>
          </cell>
          <cell r="H89">
            <v>0.83615905923874601</v>
          </cell>
          <cell r="I89">
            <v>0.71737558779079713</v>
          </cell>
          <cell r="J89">
            <v>0.81181136378236374</v>
          </cell>
          <cell r="K89">
            <v>1.0065576046450888</v>
          </cell>
          <cell r="L89">
            <v>1.0929305738246282</v>
          </cell>
          <cell r="M89">
            <v>1.0527776352101232</v>
          </cell>
          <cell r="N89">
            <v>1.0876053528953045</v>
          </cell>
          <cell r="O89">
            <v>1.0313949615159408</v>
          </cell>
          <cell r="P89">
            <v>0.80398930182687089</v>
          </cell>
          <cell r="Q89">
            <v>1.9472508186751203</v>
          </cell>
          <cell r="R89">
            <v>2.6352119067998414</v>
          </cell>
          <cell r="S89">
            <v>7.1912872352654178</v>
          </cell>
          <cell r="T89">
            <v>3.3119501013459467</v>
          </cell>
          <cell r="U89">
            <v>5.5777435542263696</v>
          </cell>
          <cell r="V89">
            <v>7.1190085102688476</v>
          </cell>
          <cell r="W89">
            <v>7.2034120709697804</v>
          </cell>
          <cell r="X89">
            <v>4.850585791280726</v>
          </cell>
          <cell r="Y89">
            <v>6.4008690322069697</v>
          </cell>
          <cell r="Z89">
            <v>5.0685966842657662</v>
          </cell>
          <cell r="AA89">
            <v>6.1862742173186325</v>
          </cell>
          <cell r="AB89">
            <v>4.9722064468796932</v>
          </cell>
        </row>
        <row r="90">
          <cell r="A90" t="str">
            <v>33500000</v>
          </cell>
          <cell r="B90" t="str">
            <v>Relógios e de material de relojoaria</v>
          </cell>
          <cell r="C90">
            <v>5605278.8200000003</v>
          </cell>
          <cell r="D90">
            <v>5605278.8199999994</v>
          </cell>
          <cell r="E90">
            <v>0.7702375064085567</v>
          </cell>
          <cell r="F90">
            <v>0.7524751558764462</v>
          </cell>
          <cell r="G90">
            <v>0.81927703016513254</v>
          </cell>
          <cell r="H90">
            <v>0.85510758729368508</v>
          </cell>
          <cell r="I90">
            <v>1.0032168671731185</v>
          </cell>
          <cell r="J90">
            <v>1.1493893533635342</v>
          </cell>
          <cell r="K90">
            <v>1.01595222931093</v>
          </cell>
          <cell r="L90">
            <v>0.93195123206315811</v>
          </cell>
          <cell r="M90">
            <v>1.1201972915577338</v>
          </cell>
          <cell r="N90">
            <v>1.0783088488246817</v>
          </cell>
          <cell r="O90">
            <v>1.3082649649738922</v>
          </cell>
          <cell r="P90">
            <v>1.1956219329891307</v>
          </cell>
          <cell r="Q90">
            <v>0.84767272932753601</v>
          </cell>
          <cell r="R90">
            <v>0.83187370278668094</v>
          </cell>
          <cell r="S90">
            <v>0.82039985067975285</v>
          </cell>
          <cell r="T90">
            <v>1.3192699565668513</v>
          </cell>
          <cell r="U90">
            <v>0.88706133224698891</v>
          </cell>
          <cell r="V90">
            <v>1.1462685919668247</v>
          </cell>
          <cell r="W90">
            <v>0.77311052832556326</v>
          </cell>
          <cell r="X90">
            <v>1.0000258604273837</v>
          </cell>
          <cell r="Y90">
            <v>0.71645505396932452</v>
          </cell>
          <cell r="Z90">
            <v>1.1965682410008289</v>
          </cell>
          <cell r="AA90">
            <v>1.3452309098501558</v>
          </cell>
          <cell r="AB90">
            <v>1.2042954961655905</v>
          </cell>
        </row>
        <row r="91">
          <cell r="A91" t="str">
            <v>34100100</v>
          </cell>
          <cell r="B91" t="str">
            <v>Motores de explosão, dos tipos utilizados para veículos automóveis e motociclos</v>
          </cell>
          <cell r="C91">
            <v>845684.45400000003</v>
          </cell>
          <cell r="D91">
            <v>845684.45399999991</v>
          </cell>
          <cell r="G91">
            <v>1.0512769916884201</v>
          </cell>
          <cell r="H91">
            <v>1.3000018105697382</v>
          </cell>
          <cell r="M91">
            <v>0.64872119774184178</v>
          </cell>
          <cell r="Q91">
            <v>1.365252602732556</v>
          </cell>
        </row>
        <row r="92">
          <cell r="A92" t="str">
            <v>34100200</v>
          </cell>
          <cell r="B92" t="str">
            <v>Veículos automóveis de passageiros</v>
          </cell>
          <cell r="C92">
            <v>2132049888.2360001</v>
          </cell>
          <cell r="D92">
            <v>2132049888.2360001</v>
          </cell>
          <cell r="E92">
            <v>0.93543146290926127</v>
          </cell>
          <cell r="F92">
            <v>0.93272347789083609</v>
          </cell>
          <cell r="G92">
            <v>0.9743148409842034</v>
          </cell>
          <cell r="H92">
            <v>0.99009981420034976</v>
          </cell>
          <cell r="I92">
            <v>0.99430838570300306</v>
          </cell>
          <cell r="J92">
            <v>1.003611099550058</v>
          </cell>
          <cell r="K92">
            <v>1.0087868452492754</v>
          </cell>
          <cell r="L92">
            <v>1.0199695761358354</v>
          </cell>
          <cell r="M92">
            <v>1.0201538587973071</v>
          </cell>
          <cell r="N92">
            <v>1.028369913433576</v>
          </cell>
          <cell r="O92">
            <v>1.0444873758307784</v>
          </cell>
          <cell r="P92">
            <v>1.0477433493155155</v>
          </cell>
          <cell r="Q92">
            <v>0.98877821637463081</v>
          </cell>
          <cell r="R92">
            <v>0.99160304713145442</v>
          </cell>
          <cell r="S92">
            <v>1.0056432568744991</v>
          </cell>
          <cell r="T92">
            <v>0.99600773672473775</v>
          </cell>
          <cell r="U92">
            <v>0.996960281490617</v>
          </cell>
          <cell r="V92">
            <v>0.98746119581414626</v>
          </cell>
          <cell r="W92">
            <v>0.98594395578524119</v>
          </cell>
          <cell r="X92">
            <v>0.68468491774700901</v>
          </cell>
          <cell r="Y92">
            <v>0.98395527316262388</v>
          </cell>
          <cell r="Z92">
            <v>0.99791864571909661</v>
          </cell>
          <cell r="AA92">
            <v>1.0066472856239306</v>
          </cell>
          <cell r="AB92">
            <v>1.0036688167468077</v>
          </cell>
        </row>
        <row r="93">
          <cell r="A93" t="str">
            <v>34100300</v>
          </cell>
          <cell r="B93" t="str">
            <v>Veículos automóveis para o transporte de dez ou mais passageiros (incluindo o condutor)</v>
          </cell>
          <cell r="C93">
            <v>10382314.287</v>
          </cell>
          <cell r="D93">
            <v>10382314.287</v>
          </cell>
          <cell r="E93">
            <v>0.70137462254853988</v>
          </cell>
          <cell r="F93">
            <v>1.2418918111685422</v>
          </cell>
          <cell r="G93">
            <v>1.0265352770413099</v>
          </cell>
          <cell r="H93">
            <v>0.95215833618143297</v>
          </cell>
          <cell r="I93">
            <v>0.85965448049251225</v>
          </cell>
          <cell r="J93">
            <v>0.9247094911502648</v>
          </cell>
          <cell r="K93">
            <v>1.0275299327055607</v>
          </cell>
          <cell r="L93">
            <v>1.145805427420258</v>
          </cell>
          <cell r="M93">
            <v>1.1200008381845192</v>
          </cell>
          <cell r="N93">
            <v>1.0395388328960675</v>
          </cell>
          <cell r="O93">
            <v>0.93495822473371448</v>
          </cell>
          <cell r="P93">
            <v>1.0258427254772771</v>
          </cell>
          <cell r="Q93">
            <v>0.82934388750552113</v>
          </cell>
          <cell r="R93">
            <v>1.0346429695408366</v>
          </cell>
          <cell r="S93">
            <v>1.7841036997499282</v>
          </cell>
          <cell r="T93">
            <v>1.2322745792008176</v>
          </cell>
          <cell r="U93">
            <v>1.2904375201977467</v>
          </cell>
          <cell r="V93">
            <v>0.82118833283443016</v>
          </cell>
          <cell r="W93">
            <v>0.95269172810880487</v>
          </cell>
          <cell r="X93">
            <v>1.3642223284146786</v>
          </cell>
          <cell r="Y93">
            <v>1.5516048497001131</v>
          </cell>
          <cell r="Z93">
            <v>1.2542117648551592</v>
          </cell>
          <cell r="AA93">
            <v>1.0990621802127081</v>
          </cell>
          <cell r="AB93">
            <v>1.6375024834176186</v>
          </cell>
        </row>
        <row r="94">
          <cell r="A94" t="str">
            <v>34100400</v>
          </cell>
          <cell r="B94" t="str">
            <v>Veículos automóveis para o transporte de mercadorias</v>
          </cell>
          <cell r="C94">
            <v>223107625.68099999</v>
          </cell>
          <cell r="D94">
            <v>223107625.68099996</v>
          </cell>
          <cell r="E94">
            <v>1.0054914428946722</v>
          </cell>
          <cell r="F94">
            <v>1.0081489269934008</v>
          </cell>
          <cell r="G94">
            <v>1.0157822085881543</v>
          </cell>
          <cell r="H94">
            <v>1.0125258342165608</v>
          </cell>
          <cell r="I94">
            <v>1.0155259598365201</v>
          </cell>
          <cell r="J94">
            <v>1.0174932248333783</v>
          </cell>
          <cell r="K94">
            <v>1.0094889493901396</v>
          </cell>
          <cell r="L94">
            <v>0.98929292177212291</v>
          </cell>
          <cell r="M94">
            <v>0.99113384920064451</v>
          </cell>
          <cell r="N94">
            <v>0.98579219593371303</v>
          </cell>
          <cell r="O94">
            <v>0.97690396946690483</v>
          </cell>
          <cell r="P94">
            <v>0.97242051687378861</v>
          </cell>
          <cell r="Q94">
            <v>1.0045839158033001</v>
          </cell>
          <cell r="R94">
            <v>1.0122391864500959</v>
          </cell>
          <cell r="S94">
            <v>1.1230919514690114</v>
          </cell>
          <cell r="T94">
            <v>1.0258916818894757</v>
          </cell>
          <cell r="U94">
            <v>1.0334532799420386</v>
          </cell>
          <cell r="V94">
            <v>1.0116513528199664</v>
          </cell>
          <cell r="W94">
            <v>1.0812761161912554</v>
          </cell>
          <cell r="X94">
            <v>1.1317523161095251</v>
          </cell>
          <cell r="Y94">
            <v>1.1147269638057673</v>
          </cell>
          <cell r="Z94">
            <v>1.1450497290425596</v>
          </cell>
          <cell r="AA94">
            <v>1.1578052017326597</v>
          </cell>
          <cell r="AB94">
            <v>1.0596125535346019</v>
          </cell>
        </row>
        <row r="95">
          <cell r="A95" t="str">
            <v>34100500</v>
          </cell>
          <cell r="B95" t="str">
            <v>Veículos automóveis concebidos para usos especiais</v>
          </cell>
          <cell r="C95">
            <v>533860.9</v>
          </cell>
          <cell r="D95">
            <v>533860.9</v>
          </cell>
          <cell r="J95">
            <v>1</v>
          </cell>
          <cell r="W95">
            <v>1.8065333848157288</v>
          </cell>
        </row>
        <row r="96">
          <cell r="A96" t="str">
            <v>34200000</v>
          </cell>
          <cell r="B96" t="str">
            <v>Carroçarias para veículos automóveis; reboques e semi-reboques</v>
          </cell>
          <cell r="C96">
            <v>20316785.572000001</v>
          </cell>
          <cell r="D96">
            <v>20316785.572000001</v>
          </cell>
          <cell r="E96">
            <v>0.97022856882336894</v>
          </cell>
          <cell r="F96">
            <v>0.98141235317245756</v>
          </cell>
          <cell r="G96">
            <v>1.0075169406595215</v>
          </cell>
          <cell r="H96">
            <v>1.0026887919652976</v>
          </cell>
          <cell r="I96">
            <v>1.006197008677836</v>
          </cell>
          <cell r="J96">
            <v>1.0023537432944583</v>
          </cell>
          <cell r="K96">
            <v>1.0043192319106835</v>
          </cell>
          <cell r="L96">
            <v>1.0042328746090552</v>
          </cell>
          <cell r="M96">
            <v>1.0066850848324826</v>
          </cell>
          <cell r="N96">
            <v>1.0053132524727804</v>
          </cell>
          <cell r="O96">
            <v>1.0055585847129773</v>
          </cell>
          <cell r="P96">
            <v>1.0034935648690813</v>
          </cell>
          <cell r="Q96">
            <v>1.0384705132382672</v>
          </cell>
          <cell r="R96">
            <v>1.0367526846573725</v>
          </cell>
          <cell r="S96">
            <v>1.0378425775418547</v>
          </cell>
          <cell r="T96">
            <v>1.0389466867361736</v>
          </cell>
          <cell r="U96">
            <v>1.0378597165186709</v>
          </cell>
          <cell r="V96">
            <v>1.0392189835307206</v>
          </cell>
          <cell r="W96">
            <v>1.0377094653394401</v>
          </cell>
          <cell r="X96">
            <v>1.0377191296236647</v>
          </cell>
          <cell r="Y96">
            <v>1.0352877045619009</v>
          </cell>
          <cell r="Z96">
            <v>1.0371472132983002</v>
          </cell>
          <cell r="AA96">
            <v>1.040205419197056</v>
          </cell>
          <cell r="AB96">
            <v>1.0374235027843575</v>
          </cell>
        </row>
        <row r="97">
          <cell r="A97" t="str">
            <v>34300000</v>
          </cell>
          <cell r="B97" t="str">
            <v>Componentes e acessórios para veículos automóveis  e seus motores</v>
          </cell>
          <cell r="C97">
            <v>628122835.92999995</v>
          </cell>
          <cell r="D97">
            <v>628122835.92999995</v>
          </cell>
          <cell r="E97">
            <v>0.92438021083039557</v>
          </cell>
          <cell r="F97">
            <v>0.97476269997742349</v>
          </cell>
          <cell r="G97">
            <v>0.96260137802572177</v>
          </cell>
          <cell r="H97">
            <v>0.99295897159952751</v>
          </cell>
          <cell r="I97">
            <v>0.99028860621913017</v>
          </cell>
          <cell r="J97">
            <v>0.994679353804091</v>
          </cell>
          <cell r="K97">
            <v>0.9967335164780261</v>
          </cell>
          <cell r="L97">
            <v>1.0380638027383466</v>
          </cell>
          <cell r="M97">
            <v>1.0352746790454637</v>
          </cell>
          <cell r="N97">
            <v>1.0225188822344178</v>
          </cell>
          <cell r="O97">
            <v>1.0095024636501704</v>
          </cell>
          <cell r="P97">
            <v>1.0582354353972863</v>
          </cell>
          <cell r="Q97">
            <v>1.0160827440393512</v>
          </cell>
          <cell r="R97">
            <v>1.0444870780430342</v>
          </cell>
          <cell r="S97">
            <v>1.0539516898160934</v>
          </cell>
          <cell r="T97">
            <v>1.0636840763203228</v>
          </cell>
          <cell r="U97">
            <v>1.0140119582541434</v>
          </cell>
          <cell r="V97">
            <v>1.0374083146017239</v>
          </cell>
          <cell r="W97">
            <v>1.0291135986795359</v>
          </cell>
          <cell r="X97">
            <v>1.1188770460030784</v>
          </cell>
          <cell r="Y97">
            <v>1.0826636969111256</v>
          </cell>
          <cell r="Z97">
            <v>1.0315735350754871</v>
          </cell>
          <cell r="AA97">
            <v>1.0474388354125412</v>
          </cell>
          <cell r="AB97">
            <v>1.0397779203676933</v>
          </cell>
        </row>
        <row r="98">
          <cell r="A98" t="str">
            <v>35100000</v>
          </cell>
          <cell r="B98" t="str">
            <v>Embarcações e reparação naval</v>
          </cell>
          <cell r="C98">
            <v>51813272.634999998</v>
          </cell>
          <cell r="D98">
            <v>51813272.63499999</v>
          </cell>
          <cell r="E98">
            <v>1.1262955462050805</v>
          </cell>
          <cell r="F98">
            <v>0.97431251307716693</v>
          </cell>
          <cell r="G98">
            <v>1.1059922517198413</v>
          </cell>
          <cell r="H98">
            <v>0.78274858410845793</v>
          </cell>
          <cell r="I98">
            <v>0.9480153320464475</v>
          </cell>
          <cell r="J98">
            <v>1.0057340059711068</v>
          </cell>
          <cell r="K98">
            <v>0.80467428601528324</v>
          </cell>
          <cell r="L98">
            <v>1.1044014746801147</v>
          </cell>
          <cell r="M98">
            <v>1.0115840143832726</v>
          </cell>
          <cell r="N98">
            <v>0.96160767116412704</v>
          </cell>
          <cell r="O98">
            <v>1.0057322294956825</v>
          </cell>
          <cell r="P98">
            <v>1.1689020911334194</v>
          </cell>
          <cell r="Q98">
            <v>1.0128097925047688</v>
          </cell>
          <cell r="R98">
            <v>0.99201718205942835</v>
          </cell>
          <cell r="S98">
            <v>1.1538934462876769</v>
          </cell>
          <cell r="T98">
            <v>1.0057372561603364</v>
          </cell>
          <cell r="U98">
            <v>1.103677889482606</v>
          </cell>
          <cell r="V98">
            <v>1.273095407559995</v>
          </cell>
          <cell r="W98">
            <v>1.1099601552916611</v>
          </cell>
          <cell r="X98">
            <v>1.0057322294956825</v>
          </cell>
          <cell r="Y98">
            <v>1.0805669909667164</v>
          </cell>
          <cell r="Z98">
            <v>1.3265320865469479</v>
          </cell>
          <cell r="AA98">
            <v>1.4622102362587897</v>
          </cell>
          <cell r="AB98">
            <v>1.2916546365112931</v>
          </cell>
        </row>
        <row r="99">
          <cell r="A99" t="str">
            <v>35200000</v>
          </cell>
          <cell r="B99" t="str">
            <v>Material circulante para caminhos-de-ferro</v>
          </cell>
          <cell r="C99">
            <v>7378308.3710000003</v>
          </cell>
          <cell r="D99">
            <v>7378308.3710000003</v>
          </cell>
          <cell r="E99">
            <v>0.45137010579068554</v>
          </cell>
          <cell r="G99">
            <v>0.85235267805470749</v>
          </cell>
          <cell r="I99">
            <v>0.60587317723277478</v>
          </cell>
          <cell r="J99">
            <v>1.0627154678652366</v>
          </cell>
          <cell r="K99">
            <v>1.081248443018237</v>
          </cell>
          <cell r="M99">
            <v>1.3384273158863904</v>
          </cell>
          <cell r="N99">
            <v>1.1899270216264912</v>
          </cell>
          <cell r="O99">
            <v>1.3056319477244531</v>
          </cell>
          <cell r="P99">
            <v>1.1124538428010231</v>
          </cell>
          <cell r="Q99">
            <v>1.2356244414330897</v>
          </cell>
          <cell r="R99">
            <v>1.1602977444179499</v>
          </cell>
          <cell r="S99">
            <v>1.1879780392100734</v>
          </cell>
          <cell r="T99">
            <v>1.1418740902826952</v>
          </cell>
          <cell r="W99">
            <v>0.85473771904490514</v>
          </cell>
          <cell r="Z99">
            <v>1.7299490691044501</v>
          </cell>
        </row>
        <row r="100">
          <cell r="A100" t="str">
            <v>35300000</v>
          </cell>
          <cell r="B100" t="str">
            <v>Produtos da construção aeronáutica e espacial</v>
          </cell>
          <cell r="C100">
            <v>26471918.094999999</v>
          </cell>
          <cell r="D100">
            <v>26471918.094999999</v>
          </cell>
          <cell r="E100">
            <v>0.58712504873910676</v>
          </cell>
          <cell r="F100">
            <v>1.7507494667322612</v>
          </cell>
          <cell r="G100">
            <v>0.66407541994875408</v>
          </cell>
          <cell r="H100">
            <v>1.7501096491909449</v>
          </cell>
          <cell r="I100">
            <v>1.0314258011378592</v>
          </cell>
          <cell r="J100">
            <v>0.89945167860212916</v>
          </cell>
          <cell r="K100">
            <v>0.97687550374888177</v>
          </cell>
          <cell r="L100">
            <v>0.8464608515087727</v>
          </cell>
          <cell r="M100">
            <v>1.0800625041703795</v>
          </cell>
          <cell r="N100">
            <v>0.4562914561235405</v>
          </cell>
          <cell r="O100">
            <v>0.56286855487434573</v>
          </cell>
          <cell r="P100">
            <v>1.3945040652230241</v>
          </cell>
          <cell r="Q100">
            <v>1.2756220195872205</v>
          </cell>
          <cell r="R100">
            <v>1.5606707159173505</v>
          </cell>
          <cell r="S100">
            <v>1.0684078605179643</v>
          </cell>
          <cell r="U100">
            <v>0.92524837560329076</v>
          </cell>
          <cell r="V100">
            <v>0.57491272365459833</v>
          </cell>
          <cell r="W100">
            <v>0.92681725345456512</v>
          </cell>
          <cell r="X100">
            <v>0.62192365749723222</v>
          </cell>
          <cell r="Y100">
            <v>0.90002886618897116</v>
          </cell>
          <cell r="Z100">
            <v>0.63513672270761512</v>
          </cell>
          <cell r="AA100">
            <v>0.76429454795565088</v>
          </cell>
          <cell r="AB100">
            <v>1.0586767661840475</v>
          </cell>
        </row>
        <row r="101">
          <cell r="A101" t="str">
            <v>35400000</v>
          </cell>
          <cell r="B101" t="str">
            <v>Motociclos e bicicletas</v>
          </cell>
          <cell r="C101">
            <v>58141364.233000003</v>
          </cell>
          <cell r="D101">
            <v>58141364.233000003</v>
          </cell>
          <cell r="E101">
            <v>0.95276505233750108</v>
          </cell>
          <cell r="F101">
            <v>0.99888222104637936</v>
          </cell>
          <cell r="G101">
            <v>0.94024290688332335</v>
          </cell>
          <cell r="H101">
            <v>1.0667563552461776</v>
          </cell>
          <cell r="I101">
            <v>0.98744011465677861</v>
          </cell>
          <cell r="J101">
            <v>1.0471863636280543</v>
          </cell>
          <cell r="K101">
            <v>1.0573583031686227</v>
          </cell>
          <cell r="L101">
            <v>1.0308498151728425</v>
          </cell>
          <cell r="M101">
            <v>1.0118388585320934</v>
          </cell>
          <cell r="N101">
            <v>0.99982644371948171</v>
          </cell>
          <cell r="O101">
            <v>0.94134425929528354</v>
          </cell>
          <cell r="P101">
            <v>0.96550930631346144</v>
          </cell>
          <cell r="Q101">
            <v>1.0194465404239321</v>
          </cell>
          <cell r="R101">
            <v>1.0646956008955211</v>
          </cell>
          <cell r="S101">
            <v>1.0395967789550487</v>
          </cell>
          <cell r="T101">
            <v>1.0343400852239308</v>
          </cell>
          <cell r="U101">
            <v>1.0810231572910258</v>
          </cell>
          <cell r="V101">
            <v>1.0260817289656767</v>
          </cell>
          <cell r="W101">
            <v>0.99659957152142309</v>
          </cell>
          <cell r="X101">
            <v>1.0759601963905461</v>
          </cell>
          <cell r="Y101">
            <v>0.97979230129081962</v>
          </cell>
          <cell r="Z101">
            <v>1.0011263107635571</v>
          </cell>
          <cell r="AA101">
            <v>1.044154775166986</v>
          </cell>
          <cell r="AB101">
            <v>1.0344967834550798</v>
          </cell>
        </row>
        <row r="102">
          <cell r="A102" t="str">
            <v>35500000</v>
          </cell>
          <cell r="B102" t="str">
            <v>Outro material de transporte (não motorizado), n.e.</v>
          </cell>
          <cell r="C102">
            <v>237701.12</v>
          </cell>
          <cell r="D102">
            <v>237701.12</v>
          </cell>
          <cell r="E102">
            <v>1.0434257680245798</v>
          </cell>
          <cell r="F102">
            <v>1.0728532204440979</v>
          </cell>
          <cell r="G102">
            <v>0.88372101153132232</v>
          </cell>
          <cell r="H102">
            <v>1</v>
          </cell>
          <cell r="P102">
            <v>1</v>
          </cell>
          <cell r="Q102">
            <v>0.79698282119628838</v>
          </cell>
          <cell r="R102">
            <v>0.79798326905303518</v>
          </cell>
          <cell r="S102">
            <v>0.79777544822653923</v>
          </cell>
        </row>
        <row r="103">
          <cell r="A103" t="str">
            <v>360E0000</v>
          </cell>
          <cell r="B103" t="str">
            <v>Enc.Postais</v>
          </cell>
        </row>
        <row r="104">
          <cell r="A104" t="str">
            <v>36110000</v>
          </cell>
          <cell r="B104" t="str">
            <v>Cadeiras, assentos e suas partes</v>
          </cell>
          <cell r="C104">
            <v>161753738.141</v>
          </cell>
          <cell r="D104">
            <v>161753738.14099997</v>
          </cell>
          <cell r="E104">
            <v>0.97024034948156157</v>
          </cell>
          <cell r="F104">
            <v>1.0497880355154325</v>
          </cell>
          <cell r="G104">
            <v>0.97600526548096556</v>
          </cell>
          <cell r="H104">
            <v>0.99221020553732486</v>
          </cell>
          <cell r="I104">
            <v>1.0094592397594511</v>
          </cell>
          <cell r="J104">
            <v>1.0468773842927839</v>
          </cell>
          <cell r="K104">
            <v>1.0320924713241251</v>
          </cell>
          <cell r="L104">
            <v>0.95120001841137947</v>
          </cell>
          <cell r="M104">
            <v>1.0595260592647902</v>
          </cell>
          <cell r="N104">
            <v>1.0599735354914204</v>
          </cell>
          <cell r="O104">
            <v>0.97526044503801179</v>
          </cell>
          <cell r="P104">
            <v>0.87736699040275412</v>
          </cell>
          <cell r="Q104">
            <v>1.0718349606940323</v>
          </cell>
          <cell r="R104">
            <v>1.0922405865455915</v>
          </cell>
          <cell r="S104">
            <v>1.0287106908625625</v>
          </cell>
          <cell r="T104">
            <v>1.0418093245681905</v>
          </cell>
          <cell r="U104">
            <v>1.0488024676565613</v>
          </cell>
          <cell r="V104">
            <v>0.89878272371194168</v>
          </cell>
          <cell r="W104">
            <v>0.89039445078055823</v>
          </cell>
          <cell r="X104">
            <v>0.92119651306102512</v>
          </cell>
          <cell r="Y104">
            <v>0.89145981465800972</v>
          </cell>
          <cell r="Z104">
            <v>0.8557725838086625</v>
          </cell>
          <cell r="AA104">
            <v>1.0557739699508617</v>
          </cell>
          <cell r="AB104">
            <v>0.86210064340618553</v>
          </cell>
        </row>
        <row r="105">
          <cell r="A105" t="str">
            <v>36120000</v>
          </cell>
          <cell r="B105" t="str">
            <v>Mobiliário para escritório e comércio</v>
          </cell>
          <cell r="C105">
            <v>21207290.743999999</v>
          </cell>
          <cell r="D105">
            <v>21207290.744000003</v>
          </cell>
          <cell r="E105">
            <v>1.0125482186120653</v>
          </cell>
          <cell r="F105">
            <v>0.91498399098230077</v>
          </cell>
          <cell r="G105">
            <v>0.96068408003677197</v>
          </cell>
          <cell r="H105">
            <v>0.93058219023690814</v>
          </cell>
          <cell r="I105">
            <v>0.85847883864981678</v>
          </cell>
          <cell r="J105">
            <v>0.94757106874807917</v>
          </cell>
          <cell r="K105">
            <v>0.90685567258202593</v>
          </cell>
          <cell r="L105">
            <v>1.226272398079914</v>
          </cell>
          <cell r="M105">
            <v>0.98603934178474428</v>
          </cell>
          <cell r="N105">
            <v>0.96873845206094589</v>
          </cell>
          <cell r="O105">
            <v>1.1254592157460903</v>
          </cell>
          <cell r="P105">
            <v>1.1617865324803371</v>
          </cell>
          <cell r="Q105">
            <v>0.95198820362514847</v>
          </cell>
          <cell r="R105">
            <v>0.90087052285266267</v>
          </cell>
          <cell r="S105">
            <v>1.0374410281359872</v>
          </cell>
          <cell r="T105">
            <v>1.0101690879627696</v>
          </cell>
          <cell r="U105">
            <v>1.0284928667462312</v>
          </cell>
          <cell r="V105">
            <v>1.0359599891526221</v>
          </cell>
          <cell r="W105">
            <v>0.99706650150379961</v>
          </cell>
          <cell r="X105">
            <v>1.0314229514833688</v>
          </cell>
          <cell r="Y105">
            <v>0.81986168935182335</v>
          </cell>
          <cell r="Z105">
            <v>1.0561850325936608</v>
          </cell>
          <cell r="AA105">
            <v>0.69887631593228072</v>
          </cell>
          <cell r="AB105">
            <v>0.80247153939098481</v>
          </cell>
        </row>
        <row r="106">
          <cell r="A106" t="str">
            <v>36130000</v>
          </cell>
          <cell r="B106" t="str">
            <v>Mobiliário de cozinha</v>
          </cell>
          <cell r="C106">
            <v>3113806.531</v>
          </cell>
          <cell r="D106">
            <v>3113806.531</v>
          </cell>
          <cell r="E106">
            <v>0.84253219048789374</v>
          </cell>
          <cell r="F106">
            <v>0.88583191110195658</v>
          </cell>
          <cell r="G106">
            <v>0.84679380002045301</v>
          </cell>
          <cell r="H106">
            <v>0.81953659792730127</v>
          </cell>
          <cell r="I106">
            <v>0.90878845036028411</v>
          </cell>
          <cell r="J106">
            <v>1.1036893721430345</v>
          </cell>
          <cell r="K106">
            <v>0.99364726494969047</v>
          </cell>
          <cell r="L106">
            <v>1.0205888373790695</v>
          </cell>
          <cell r="M106">
            <v>0.86400294438967795</v>
          </cell>
          <cell r="N106">
            <v>1.7668069676319293</v>
          </cell>
          <cell r="O106">
            <v>0.93962161265120647</v>
          </cell>
          <cell r="P106">
            <v>1.0081600509575024</v>
          </cell>
          <cell r="Q106">
            <v>0.88289432305888149</v>
          </cell>
          <cell r="R106">
            <v>0.87667596456648134</v>
          </cell>
          <cell r="S106">
            <v>1.1722993560729715</v>
          </cell>
          <cell r="T106">
            <v>1.0925526156376408</v>
          </cell>
          <cell r="U106">
            <v>0.84122959204269232</v>
          </cell>
          <cell r="V106">
            <v>0.81503433319571772</v>
          </cell>
          <cell r="W106">
            <v>0.9471091944336737</v>
          </cell>
          <cell r="X106">
            <v>1.0527070908504947</v>
          </cell>
          <cell r="Y106">
            <v>0.89871276228177499</v>
          </cell>
          <cell r="Z106">
            <v>0.95490945814180195</v>
          </cell>
          <cell r="AA106">
            <v>2.5498956689050845</v>
          </cell>
          <cell r="AB106">
            <v>3.8887341642608466</v>
          </cell>
        </row>
        <row r="107">
          <cell r="A107" t="str">
            <v>36140000</v>
          </cell>
          <cell r="B107" t="str">
            <v>Mobiliário para outros fins</v>
          </cell>
          <cell r="C107">
            <v>96229787.914000005</v>
          </cell>
          <cell r="D107">
            <v>96229787.91399999</v>
          </cell>
          <cell r="E107">
            <v>1.0045642733375693</v>
          </cell>
          <cell r="F107">
            <v>0.98781741059972605</v>
          </cell>
          <cell r="G107">
            <v>1.0020747683321183</v>
          </cell>
          <cell r="H107">
            <v>0.98095436631915089</v>
          </cell>
          <cell r="I107">
            <v>1.0012525956907776</v>
          </cell>
          <cell r="J107">
            <v>0.99949495588385184</v>
          </cell>
          <cell r="K107">
            <v>1.0037423537885632</v>
          </cell>
          <cell r="L107">
            <v>0.99221944792696093</v>
          </cell>
          <cell r="M107">
            <v>1.0001912526366032</v>
          </cell>
          <cell r="N107">
            <v>0.99361308398966042</v>
          </cell>
          <cell r="O107">
            <v>1.0293984416753823</v>
          </cell>
          <cell r="P107">
            <v>1.0046770498196358</v>
          </cell>
          <cell r="Q107">
            <v>0.98503629692395023</v>
          </cell>
          <cell r="R107">
            <v>1.0285702246725812</v>
          </cell>
          <cell r="S107">
            <v>1.0949545372786016</v>
          </cell>
          <cell r="T107">
            <v>1.0405916048896382</v>
          </cell>
          <cell r="U107">
            <v>1.0245741937377648</v>
          </cell>
          <cell r="V107">
            <v>1.10846552281891</v>
          </cell>
          <cell r="W107">
            <v>1.0452487695887633</v>
          </cell>
          <cell r="X107">
            <v>1.0853871348375752</v>
          </cell>
          <cell r="Y107">
            <v>1.003691002156057</v>
          </cell>
          <cell r="Z107">
            <v>1.0406551765147272</v>
          </cell>
          <cell r="AA107">
            <v>1.0572385437215441</v>
          </cell>
          <cell r="AB107">
            <v>1.1327042591961074</v>
          </cell>
        </row>
        <row r="108">
          <cell r="A108" t="str">
            <v>36150000</v>
          </cell>
          <cell r="B108" t="str">
            <v>Suportes para colchões e colchões</v>
          </cell>
          <cell r="C108">
            <v>6955786.6440000003</v>
          </cell>
          <cell r="D108">
            <v>6955786.6440000003</v>
          </cell>
          <cell r="E108">
            <v>1.0716097365992336</v>
          </cell>
          <cell r="F108">
            <v>1.0099788725638501</v>
          </cell>
          <cell r="G108">
            <v>0.97220543540705051</v>
          </cell>
          <cell r="H108">
            <v>0.99012267966132628</v>
          </cell>
          <cell r="I108">
            <v>0.97855165027637725</v>
          </cell>
          <cell r="J108">
            <v>0.96984881243626719</v>
          </cell>
          <cell r="K108">
            <v>0.98280065896235436</v>
          </cell>
          <cell r="L108">
            <v>1.0144297887671445</v>
          </cell>
          <cell r="M108">
            <v>0.98867109455804658</v>
          </cell>
          <cell r="N108">
            <v>1.0035828789527521</v>
          </cell>
          <cell r="O108">
            <v>1.0122400817236337</v>
          </cell>
          <cell r="P108">
            <v>1.0059583100919638</v>
          </cell>
          <cell r="Q108">
            <v>0.94856869864467497</v>
          </cell>
          <cell r="R108">
            <v>1.0231722114421797</v>
          </cell>
          <cell r="S108">
            <v>0.87478185620199722</v>
          </cell>
          <cell r="T108">
            <v>0.95300794147886603</v>
          </cell>
          <cell r="U108">
            <v>0.99857949103113119</v>
          </cell>
          <cell r="V108">
            <v>0.99565127806577003</v>
          </cell>
          <cell r="W108">
            <v>1.0148274605535257</v>
          </cell>
          <cell r="X108">
            <v>0.95616181184816473</v>
          </cell>
          <cell r="Y108">
            <v>0.99616186500109005</v>
          </cell>
          <cell r="Z108">
            <v>1.0016567760333452</v>
          </cell>
          <cell r="AA108">
            <v>0.94583431570215615</v>
          </cell>
          <cell r="AB108">
            <v>1.0263036917182828</v>
          </cell>
        </row>
        <row r="109">
          <cell r="A109" t="str">
            <v>36200000</v>
          </cell>
          <cell r="B109" t="str">
            <v>Joalharia, ourivesaria e artigos similares</v>
          </cell>
          <cell r="C109">
            <v>59918169.427000001</v>
          </cell>
          <cell r="D109">
            <v>59918169.426999986</v>
          </cell>
          <cell r="E109">
            <v>1.4930637582680595</v>
          </cell>
          <cell r="F109">
            <v>0.75061683029489989</v>
          </cell>
          <cell r="G109">
            <v>4.8937339692143457E-2</v>
          </cell>
          <cell r="H109">
            <v>0.77770615652143926</v>
          </cell>
          <cell r="I109">
            <v>1.7241030497033965</v>
          </cell>
          <cell r="J109">
            <v>9.9050824465580653E-2</v>
          </cell>
          <cell r="K109">
            <v>1.2977486303160994</v>
          </cell>
          <cell r="L109">
            <v>0.96273254740518011</v>
          </cell>
          <cell r="M109">
            <v>2.2756592081292832</v>
          </cell>
          <cell r="N109">
            <v>7.0456010873307398E-2</v>
          </cell>
          <cell r="O109">
            <v>2.3970104695043002</v>
          </cell>
          <cell r="P109">
            <v>0.10291517482631005</v>
          </cell>
          <cell r="Q109">
            <v>1.1109604109044884</v>
          </cell>
          <cell r="R109">
            <v>4.7133161981259067E-2</v>
          </cell>
          <cell r="S109">
            <v>1.6265216063767061</v>
          </cell>
          <cell r="T109">
            <v>2.0496508617903904</v>
          </cell>
          <cell r="U109">
            <v>2.046135940702476E-2</v>
          </cell>
          <cell r="V109">
            <v>4.4133001083150408E-2</v>
          </cell>
          <cell r="W109">
            <v>4.8182198518780937E-2</v>
          </cell>
          <cell r="X109">
            <v>4.7559447818481128E-2</v>
          </cell>
          <cell r="Y109">
            <v>8.4117001803769922E-2</v>
          </cell>
          <cell r="Z109">
            <v>1.4770963327754314</v>
          </cell>
          <cell r="AA109">
            <v>4.9058262348012645E-2</v>
          </cell>
          <cell r="AB109">
            <v>6.1538912885647591E-2</v>
          </cell>
        </row>
        <row r="110">
          <cell r="A110" t="str">
            <v>36300000</v>
          </cell>
          <cell r="B110" t="str">
            <v>Instrumentos musicais</v>
          </cell>
          <cell r="C110">
            <v>754902.21100000001</v>
          </cell>
          <cell r="D110">
            <v>754902.21100000001</v>
          </cell>
          <cell r="E110">
            <v>0.93142285191085805</v>
          </cell>
          <cell r="F110">
            <v>0.87812533947139826</v>
          </cell>
          <cell r="G110">
            <v>0.83174160179916323</v>
          </cell>
          <cell r="H110">
            <v>0.76347329992168422</v>
          </cell>
          <cell r="I110">
            <v>0.63764341204756669</v>
          </cell>
          <cell r="J110">
            <v>0.65303369530078381</v>
          </cell>
          <cell r="K110">
            <v>0.73030429022180554</v>
          </cell>
          <cell r="L110">
            <v>0.97256846634146388</v>
          </cell>
          <cell r="M110">
            <v>1.5537529631583875</v>
          </cell>
          <cell r="N110">
            <v>1.7555302580455063</v>
          </cell>
          <cell r="O110">
            <v>1.5113210376965556</v>
          </cell>
          <cell r="P110">
            <v>0.78108278408482645</v>
          </cell>
          <cell r="Q110">
            <v>0.44872757051029527</v>
          </cell>
          <cell r="R110">
            <v>0.33630104420703932</v>
          </cell>
          <cell r="S110">
            <v>0.46842196090939553</v>
          </cell>
          <cell r="T110">
            <v>0.39144023940295652</v>
          </cell>
          <cell r="U110">
            <v>0.40775606893822502</v>
          </cell>
          <cell r="V110">
            <v>1.2009907426551933</v>
          </cell>
          <cell r="W110">
            <v>0.32458885950119848</v>
          </cell>
          <cell r="X110">
            <v>0.46105223582067889</v>
          </cell>
          <cell r="Y110">
            <v>0.35380662533977947</v>
          </cell>
          <cell r="Z110">
            <v>0.25133736031399129</v>
          </cell>
          <cell r="AA110">
            <v>0.27921584809443833</v>
          </cell>
          <cell r="AB110">
            <v>0.21507099909818253</v>
          </cell>
        </row>
        <row r="111">
          <cell r="A111" t="str">
            <v>36400000</v>
          </cell>
          <cell r="B111" t="str">
            <v>Artigos de desporto</v>
          </cell>
          <cell r="C111">
            <v>10710161.902000001</v>
          </cell>
          <cell r="D111">
            <v>10710161.902000001</v>
          </cell>
          <cell r="E111">
            <v>0.94712613372046861</v>
          </cell>
          <cell r="F111">
            <v>0.87107266100696401</v>
          </cell>
          <cell r="G111">
            <v>0.89244708644276449</v>
          </cell>
          <cell r="H111">
            <v>1.0986142679165907</v>
          </cell>
          <cell r="I111">
            <v>1.0701683275706428</v>
          </cell>
          <cell r="J111">
            <v>0.84332811633104399</v>
          </cell>
          <cell r="K111">
            <v>1.162267741751144</v>
          </cell>
          <cell r="L111">
            <v>1.0238330533576769</v>
          </cell>
          <cell r="M111">
            <v>0.97094913969819019</v>
          </cell>
          <cell r="N111">
            <v>0.88320049106840737</v>
          </cell>
          <cell r="O111">
            <v>1.0383655178026809</v>
          </cell>
          <cell r="P111">
            <v>1.1986274633334255</v>
          </cell>
          <cell r="Q111">
            <v>0.87898389624095985</v>
          </cell>
          <cell r="R111">
            <v>0.99691407249151276</v>
          </cell>
          <cell r="S111">
            <v>0.79217824012966342</v>
          </cell>
          <cell r="T111">
            <v>0.82253986375596777</v>
          </cell>
          <cell r="U111">
            <v>0.81191065723657474</v>
          </cell>
          <cell r="V111">
            <v>0.83590576650977477</v>
          </cell>
          <cell r="W111">
            <v>0.84957547944280531</v>
          </cell>
          <cell r="X111">
            <v>0.81092975158114311</v>
          </cell>
          <cell r="Y111">
            <v>0.7832551743499867</v>
          </cell>
          <cell r="Z111">
            <v>0.90639924485844392</v>
          </cell>
          <cell r="AA111">
            <v>0.79527103593387927</v>
          </cell>
          <cell r="AB111">
            <v>0.92420472272447163</v>
          </cell>
        </row>
        <row r="112">
          <cell r="A112" t="str">
            <v>36500000</v>
          </cell>
          <cell r="B112" t="str">
            <v>Jogos e brinquedos</v>
          </cell>
          <cell r="C112">
            <v>11916584.557</v>
          </cell>
          <cell r="D112">
            <v>11916584.557</v>
          </cell>
          <cell r="E112">
            <v>1.0496877392615118</v>
          </cell>
          <cell r="F112">
            <v>1.1658366230945401</v>
          </cell>
          <cell r="G112">
            <v>1.0342419403266867</v>
          </cell>
          <cell r="H112">
            <v>1.0630760769375034</v>
          </cell>
          <cell r="I112">
            <v>0.92277902354125785</v>
          </cell>
          <cell r="J112">
            <v>0.98479341321263136</v>
          </cell>
          <cell r="K112">
            <v>0.89761187368985429</v>
          </cell>
          <cell r="L112">
            <v>0.86050100129868701</v>
          </cell>
          <cell r="M112">
            <v>0.96579357457585424</v>
          </cell>
          <cell r="N112">
            <v>1.0407760677053017</v>
          </cell>
          <cell r="O112">
            <v>1.0127071687072347</v>
          </cell>
          <cell r="P112">
            <v>1.0021954976489376</v>
          </cell>
          <cell r="Q112">
            <v>0.85519489553074779</v>
          </cell>
          <cell r="R112">
            <v>0.87396200155974968</v>
          </cell>
          <cell r="S112">
            <v>0.83617994989285438</v>
          </cell>
          <cell r="T112">
            <v>0.81037607845067861</v>
          </cell>
          <cell r="U112">
            <v>0.97190197535437295</v>
          </cell>
          <cell r="V112">
            <v>0.96054732489443373</v>
          </cell>
          <cell r="W112">
            <v>0.95512985227050917</v>
          </cell>
          <cell r="X112">
            <v>0.94932274252721593</v>
          </cell>
          <cell r="Y112">
            <v>0.86167253114247333</v>
          </cell>
          <cell r="Z112">
            <v>0.81689039363321636</v>
          </cell>
          <cell r="AA112">
            <v>0.90236100357969351</v>
          </cell>
          <cell r="AB112">
            <v>0.87047657578087079</v>
          </cell>
        </row>
        <row r="113">
          <cell r="A113" t="str">
            <v>36600000</v>
          </cell>
          <cell r="B113" t="str">
            <v>Produtos das indústrias transformadoras, n.e.</v>
          </cell>
          <cell r="C113">
            <v>67362349.155000001</v>
          </cell>
          <cell r="D113">
            <v>67362349.155000016</v>
          </cell>
          <cell r="E113">
            <v>1.0346003812633338</v>
          </cell>
          <cell r="F113">
            <v>1.0125345282660596</v>
          </cell>
          <cell r="G113">
            <v>0.95321767937519331</v>
          </cell>
          <cell r="H113">
            <v>0.96632718659562544</v>
          </cell>
          <cell r="I113">
            <v>1.00683328314997</v>
          </cell>
          <cell r="J113">
            <v>0.97423835061033026</v>
          </cell>
          <cell r="K113">
            <v>0.9726879181510949</v>
          </cell>
          <cell r="L113">
            <v>0.99763367321630092</v>
          </cell>
          <cell r="M113">
            <v>0.99702582636776949</v>
          </cell>
          <cell r="N113">
            <v>0.99353449182550646</v>
          </cell>
          <cell r="O113">
            <v>1.0201846569434838</v>
          </cell>
          <cell r="P113">
            <v>1.0711820242353314</v>
          </cell>
          <cell r="Q113">
            <v>0.8548315828750952</v>
          </cell>
          <cell r="R113">
            <v>1.0188810812280475</v>
          </cell>
          <cell r="S113">
            <v>0.96780690267844649</v>
          </cell>
          <cell r="T113">
            <v>0.96993390595112561</v>
          </cell>
          <cell r="U113">
            <v>0.97104379905356397</v>
          </cell>
          <cell r="V113">
            <v>0.95341098475542807</v>
          </cell>
          <cell r="W113">
            <v>0.98473690972598305</v>
          </cell>
          <cell r="X113">
            <v>0.98593077719445055</v>
          </cell>
          <cell r="Y113">
            <v>0.97166995144687596</v>
          </cell>
          <cell r="Z113">
            <v>0.96284978334908577</v>
          </cell>
          <cell r="AA113">
            <v>0.9804827242408829</v>
          </cell>
          <cell r="AB113">
            <v>0.95114517993881609</v>
          </cell>
        </row>
        <row r="114">
          <cell r="A114" t="str">
            <v>40000000</v>
          </cell>
          <cell r="B114" t="str">
            <v>Electricidade, gás, vapor e água</v>
          </cell>
          <cell r="C114">
            <v>27902391.699000001</v>
          </cell>
          <cell r="D114">
            <v>27902391.699000001</v>
          </cell>
          <cell r="E114">
            <v>0.7252859450667517</v>
          </cell>
          <cell r="F114">
            <v>0.9253300044667675</v>
          </cell>
          <cell r="G114">
            <v>1.052394056716019</v>
          </cell>
          <cell r="H114">
            <v>1.149121022123452</v>
          </cell>
          <cell r="I114">
            <v>0.77915184268779591</v>
          </cell>
          <cell r="J114">
            <v>0.62538578850061455</v>
          </cell>
          <cell r="K114">
            <v>0.71261386592557951</v>
          </cell>
          <cell r="L114">
            <v>1.0738375784673246</v>
          </cell>
          <cell r="M114">
            <v>1.0825796563777919</v>
          </cell>
          <cell r="N114">
            <v>1.2460230694575765</v>
          </cell>
          <cell r="O114">
            <v>1.3170359215378469</v>
          </cell>
          <cell r="P114">
            <v>1.3112412486724807</v>
          </cell>
          <cell r="Q114">
            <v>0.4587815013982578</v>
          </cell>
          <cell r="R114">
            <v>0.47057448979866129</v>
          </cell>
          <cell r="S114">
            <v>0.51317156024115529</v>
          </cell>
          <cell r="T114">
            <v>0.44613213352346515</v>
          </cell>
          <cell r="U114">
            <v>0.49552570593341583</v>
          </cell>
          <cell r="V114">
            <v>0.5857408250672016</v>
          </cell>
          <cell r="W114">
            <v>1.1105666022960721</v>
          </cell>
          <cell r="X114">
            <v>1.0508282125892474</v>
          </cell>
          <cell r="Y114">
            <v>1.1110707744288866</v>
          </cell>
          <cell r="Z114">
            <v>0.94924051894952133</v>
          </cell>
          <cell r="AA114">
            <v>1.1335442892149472</v>
          </cell>
          <cell r="AB114">
            <v>0.99933349582840425</v>
          </cell>
        </row>
        <row r="115">
          <cell r="A115" t="str">
            <v>72000000</v>
          </cell>
          <cell r="B115" t="str">
            <v>Serviços informáticos e conexos</v>
          </cell>
          <cell r="C115">
            <v>865792.174</v>
          </cell>
          <cell r="D115">
            <v>865792.17399999988</v>
          </cell>
          <cell r="E115">
            <v>2.0332663494117118</v>
          </cell>
          <cell r="F115">
            <v>0.66734568966276109</v>
          </cell>
          <cell r="H115">
            <v>1.4131172568574106</v>
          </cell>
          <cell r="I115">
            <v>1.19824177326245</v>
          </cell>
          <cell r="J115">
            <v>0.95397293637940517</v>
          </cell>
          <cell r="K115">
            <v>2.0707756672837294</v>
          </cell>
          <cell r="L115">
            <v>2.3910641278058034</v>
          </cell>
          <cell r="M115">
            <v>0.12534590213774199</v>
          </cell>
          <cell r="N115">
            <v>2.466245273313732E-2</v>
          </cell>
          <cell r="O115">
            <v>8.7541044367083987E-2</v>
          </cell>
          <cell r="P115">
            <v>3.4666800098764473E-2</v>
          </cell>
          <cell r="Q115">
            <v>8.7395980274606657</v>
          </cell>
          <cell r="R115">
            <v>2.9107487714217714E-2</v>
          </cell>
          <cell r="S115">
            <v>1.8563883265192996E-2</v>
          </cell>
          <cell r="T115">
            <v>0.74291338181502475</v>
          </cell>
          <cell r="U115">
            <v>1.8516755650907185E-2</v>
          </cell>
          <cell r="V115">
            <v>0.80910525055721905</v>
          </cell>
          <cell r="W115">
            <v>0.85855297564670852</v>
          </cell>
          <cell r="X115">
            <v>1.3086847265214159</v>
          </cell>
          <cell r="Y115">
            <v>0.38158507195303548</v>
          </cell>
          <cell r="Z115">
            <v>0.98752461941334557</v>
          </cell>
          <cell r="AA115">
            <v>19.949515942675792</v>
          </cell>
          <cell r="AB115">
            <v>0.42924051170019023</v>
          </cell>
        </row>
        <row r="116">
          <cell r="A116" t="str">
            <v>74000000</v>
          </cell>
          <cell r="B116" t="str">
            <v>Outros serviços prest. principalmente às empresas</v>
          </cell>
          <cell r="C116">
            <v>80186.107000000004</v>
          </cell>
          <cell r="D116">
            <v>80186.107000000018</v>
          </cell>
          <cell r="F116">
            <v>0.88510428091026183</v>
          </cell>
          <cell r="G116">
            <v>0.9907356381876713</v>
          </cell>
          <cell r="I116">
            <v>1.0663202692211038</v>
          </cell>
          <cell r="L116">
            <v>1.2566483425577601</v>
          </cell>
          <cell r="N116">
            <v>1.0303288046110382</v>
          </cell>
          <cell r="O116">
            <v>0.74053385990112663</v>
          </cell>
          <cell r="P116">
            <v>1.0303288046110382</v>
          </cell>
          <cell r="Q116">
            <v>1.0300544404699203</v>
          </cell>
          <cell r="R116">
            <v>0.46590151798982954</v>
          </cell>
          <cell r="S116">
            <v>0.47007728245897229</v>
          </cell>
          <cell r="T116">
            <v>0.69249462894172198</v>
          </cell>
          <cell r="U116">
            <v>0.60830494963164172</v>
          </cell>
          <cell r="V116">
            <v>1.0300544404699203</v>
          </cell>
          <cell r="W116">
            <v>1.0300544404699203</v>
          </cell>
          <cell r="Y116">
            <v>0.59003234800208215</v>
          </cell>
          <cell r="Z116">
            <v>0.90323662149210193</v>
          </cell>
          <cell r="AA116">
            <v>0.26066234671643695</v>
          </cell>
          <cell r="AB116">
            <v>0.51242827611077901</v>
          </cell>
        </row>
        <row r="117">
          <cell r="A117" t="str">
            <v>90000000</v>
          </cell>
          <cell r="B117" t="str">
            <v>Serviços de saneamento, de tratamento de resíduos, de higiene pública e serviços similares</v>
          </cell>
        </row>
        <row r="118">
          <cell r="A118" t="str">
            <v>92000000</v>
          </cell>
          <cell r="B118" t="str">
            <v>Serviços recreativos, culturais e desportivos</v>
          </cell>
          <cell r="C118">
            <v>7613638.4989999998</v>
          </cell>
          <cell r="D118">
            <v>7613638.4989999998</v>
          </cell>
          <cell r="E118">
            <v>2.8075640177772403</v>
          </cell>
          <cell r="F118">
            <v>0.83276584158510636</v>
          </cell>
          <cell r="G118">
            <v>0.95212854999343288</v>
          </cell>
          <cell r="H118">
            <v>0.62516403191540759</v>
          </cell>
          <cell r="I118">
            <v>1.0385279703333088</v>
          </cell>
          <cell r="J118">
            <v>0.73178880170010319</v>
          </cell>
          <cell r="K118">
            <v>1.013559927993732</v>
          </cell>
          <cell r="L118">
            <v>0.50119942504219428</v>
          </cell>
          <cell r="M118">
            <v>0.77539974769282571</v>
          </cell>
          <cell r="N118">
            <v>0.85758876387082927</v>
          </cell>
          <cell r="O118">
            <v>1.1384934289372375</v>
          </cell>
          <cell r="P118">
            <v>0.72581949315858196</v>
          </cell>
          <cell r="Q118">
            <v>0.86423640209522723</v>
          </cell>
          <cell r="R118">
            <v>0.83987461543717412</v>
          </cell>
          <cell r="S118">
            <v>1.140103524609192</v>
          </cell>
          <cell r="T118">
            <v>1.0248133051883732</v>
          </cell>
          <cell r="U118">
            <v>3.3942566667717045</v>
          </cell>
          <cell r="V118">
            <v>1.3115828067239936</v>
          </cell>
          <cell r="W118">
            <v>0.9380419206941113</v>
          </cell>
          <cell r="X118">
            <v>0.87242211450365981</v>
          </cell>
          <cell r="Y118">
            <v>0.90480594259491087</v>
          </cell>
          <cell r="Z118">
            <v>0.81946527587334228</v>
          </cell>
          <cell r="AA118">
            <v>1.1011033256926346</v>
          </cell>
          <cell r="AB118">
            <v>0.9483625948122294</v>
          </cell>
        </row>
        <row r="119">
          <cell r="A119" t="str">
            <v>93000000</v>
          </cell>
          <cell r="B119" t="str">
            <v>Outros serviços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1"/>
      <sheetName val="3.2"/>
      <sheetName val="3.3"/>
      <sheetName val="3.4"/>
      <sheetName val="3.5"/>
      <sheetName val="3.6_3.7_3.8_3.9"/>
      <sheetName val="3.10_3.11"/>
      <sheetName val="3.12_3.13"/>
      <sheetName val="3.14"/>
      <sheetName val="3.16"/>
      <sheetName val="3.15_3.17"/>
      <sheetName val="3.18"/>
      <sheetName val="3.19_3.20"/>
      <sheetName val="3.21"/>
      <sheetName val="3.22"/>
      <sheetName val="3.23"/>
      <sheetName val="3.24"/>
      <sheetName val="3.25_3.26"/>
      <sheetName val="3.27"/>
      <sheetName val="3.28_3.29_3.30"/>
      <sheetName val="3.31"/>
      <sheetName val="3.32"/>
      <sheetName val="3.33_3.34_3.35"/>
      <sheetName val="3.36_3.37_3.3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cInd_Nov_05_04_ZEu_I"/>
      <sheetName val="61B_Ind_4_05_04_ZEu_I"/>
      <sheetName val="61q_Ind_4_05_04_ZEu_I"/>
    </sheetNames>
    <sheetDataSet>
      <sheetData sheetId="0" refreshError="1"/>
      <sheetData sheetId="1" refreshError="1"/>
      <sheetData sheetId="2">
        <row r="1">
          <cell r="A1" t="str">
            <v>FLX</v>
          </cell>
          <cell r="B1" t="str">
            <v>UnAm0504-ZEu-I</v>
          </cell>
          <cell r="C1" t="str">
            <v>CECIT-B02</v>
          </cell>
          <cell r="D1" t="str">
            <v>Descrição</v>
          </cell>
          <cell r="E1" t="str">
            <v>controle_I</v>
          </cell>
          <cell r="F1" t="str">
            <v>agr-pesca_ali_I</v>
          </cell>
          <cell r="G1" t="str">
            <v>energia_I</v>
          </cell>
          <cell r="H1" t="str">
            <v>outros_I</v>
          </cell>
          <cell r="I1" t="str">
            <v>UnOr2004-ZEu-I</v>
          </cell>
          <cell r="J1" t="str">
            <v>ipd4UE_13</v>
          </cell>
          <cell r="K1" t="str">
            <v>ipd4UE_14</v>
          </cell>
          <cell r="L1" t="str">
            <v>ipd4UE_15</v>
          </cell>
          <cell r="M1" t="str">
            <v>ipd4UE_16</v>
          </cell>
          <cell r="N1" t="str">
            <v>ipd4UE_17</v>
          </cell>
          <cell r="O1" t="str">
            <v>ipd4UE_18</v>
          </cell>
          <cell r="P1" t="str">
            <v>ipd4UE_19</v>
          </cell>
          <cell r="Q1" t="str">
            <v>ipd4UE_20</v>
          </cell>
          <cell r="R1" t="str">
            <v>ipd4UE_21</v>
          </cell>
          <cell r="S1" t="str">
            <v>ipd4UE_22</v>
          </cell>
          <cell r="T1" t="str">
            <v>ipd4UE_23</v>
          </cell>
          <cell r="U1" t="str">
            <v>ipd4UE_24</v>
          </cell>
          <cell r="V1" t="str">
            <v>ipd4UE_1</v>
          </cell>
          <cell r="W1" t="str">
            <v>ipd4UE_2</v>
          </cell>
          <cell r="X1" t="str">
            <v>ipd4UE_3</v>
          </cell>
          <cell r="Y1" t="str">
            <v>ipd4UE_4</v>
          </cell>
          <cell r="Z1" t="str">
            <v>ipd4UE_5</v>
          </cell>
          <cell r="AA1" t="str">
            <v>ipd4UE_6</v>
          </cell>
          <cell r="AB1" t="str">
            <v>ipd4UE_7</v>
          </cell>
          <cell r="AC1" t="str">
            <v>ipd4UE_8</v>
          </cell>
          <cell r="AD1" t="str">
            <v>ipd4UE_9</v>
          </cell>
          <cell r="AE1" t="str">
            <v>ipd4UE_10</v>
          </cell>
          <cell r="AF1" t="str">
            <v>ipd4UE_11</v>
          </cell>
          <cell r="AG1" t="str">
            <v>ipd4UE_12</v>
          </cell>
        </row>
        <row r="2">
          <cell r="A2" t="str">
            <v>1-ZEu</v>
          </cell>
          <cell r="B2">
            <v>0</v>
          </cell>
          <cell r="C2" t="str">
            <v>010E0000</v>
          </cell>
          <cell r="D2" t="str">
            <v>Enc.Postais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</row>
        <row r="3">
          <cell r="A3" t="str">
            <v>1-ZEu</v>
          </cell>
          <cell r="B3">
            <v>825680991</v>
          </cell>
          <cell r="C3" t="str">
            <v>01100000</v>
          </cell>
          <cell r="D3" t="str">
            <v>Produtos agrícolas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825680991</v>
          </cell>
          <cell r="J3">
            <v>0.93770188361515405</v>
          </cell>
          <cell r="K3">
            <v>0.94081230620536427</v>
          </cell>
          <cell r="L3">
            <v>1.0206077260306017</v>
          </cell>
          <cell r="M3">
            <v>1.004948197406641</v>
          </cell>
          <cell r="N3">
            <v>0.92671464833952433</v>
          </cell>
          <cell r="O3">
            <v>1.0146988608953365</v>
          </cell>
          <cell r="P3">
            <v>1.0835288184865868</v>
          </cell>
          <cell r="Q3">
            <v>1.0659659787619433</v>
          </cell>
          <cell r="R3">
            <v>0.91898719922435557</v>
          </cell>
          <cell r="S3">
            <v>0.88568892092248164</v>
          </cell>
          <cell r="T3">
            <v>37.247705534948373</v>
          </cell>
          <cell r="V3">
            <v>1.0507495722345284</v>
          </cell>
          <cell r="W3">
            <v>1.0583945294343473</v>
          </cell>
          <cell r="X3">
            <v>1.0768605361384349</v>
          </cell>
          <cell r="Y3">
            <v>1.0791175630290739</v>
          </cell>
          <cell r="Z3">
            <v>1.0476605513176318</v>
          </cell>
          <cell r="AA3">
            <v>1.0388908072416372</v>
          </cell>
          <cell r="AB3">
            <v>0.98183356105201147</v>
          </cell>
          <cell r="AC3">
            <v>0.95826007653464984</v>
          </cell>
          <cell r="AD3">
            <v>0.89598073204724749</v>
          </cell>
          <cell r="AE3">
            <v>0.89975210499221181</v>
          </cell>
          <cell r="AF3">
            <v>0.9714155501084476</v>
          </cell>
          <cell r="AG3">
            <v>0.94108441586977798</v>
          </cell>
        </row>
        <row r="4">
          <cell r="A4" t="str">
            <v>1-ZEu</v>
          </cell>
          <cell r="B4">
            <v>130082797</v>
          </cell>
          <cell r="C4" t="str">
            <v>01200000</v>
          </cell>
          <cell r="D4" t="str">
            <v>Animais vivos e produtos de origem animal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130082797</v>
          </cell>
          <cell r="J4">
            <v>0.95810888606067335</v>
          </cell>
          <cell r="K4">
            <v>1.0026397978014288</v>
          </cell>
          <cell r="L4">
            <v>1.042640958825054</v>
          </cell>
          <cell r="M4">
            <v>0.9936535567688396</v>
          </cell>
          <cell r="N4">
            <v>1.0019962186250657</v>
          </cell>
          <cell r="O4">
            <v>1.1130779853221713</v>
          </cell>
          <cell r="P4">
            <v>1.0827844708793739</v>
          </cell>
          <cell r="Q4">
            <v>1.0710301558044193</v>
          </cell>
          <cell r="R4">
            <v>1.0078012773888119</v>
          </cell>
          <cell r="S4">
            <v>0.9559282350804007</v>
          </cell>
          <cell r="T4">
            <v>0.93855591232665736</v>
          </cell>
          <cell r="V4">
            <v>0.84363000458672843</v>
          </cell>
          <cell r="W4">
            <v>0.93533465384676173</v>
          </cell>
          <cell r="X4">
            <v>1.0328840569819298</v>
          </cell>
          <cell r="Y4">
            <v>1.0097594076715228</v>
          </cell>
          <cell r="Z4">
            <v>1.0206650259879642</v>
          </cell>
          <cell r="AA4">
            <v>1.1428419570753705</v>
          </cell>
          <cell r="AB4">
            <v>1.1415233413650192</v>
          </cell>
          <cell r="AC4">
            <v>1.0337331801477008</v>
          </cell>
          <cell r="AD4">
            <v>1.0351554510384564</v>
          </cell>
          <cell r="AE4">
            <v>0.92683485725852377</v>
          </cell>
          <cell r="AF4">
            <v>0.91288433049433448</v>
          </cell>
          <cell r="AG4">
            <v>0.96475373354568772</v>
          </cell>
        </row>
        <row r="5">
          <cell r="A5" t="str">
            <v>1-ZEu</v>
          </cell>
          <cell r="B5">
            <v>87863974</v>
          </cell>
          <cell r="C5" t="str">
            <v>02000000</v>
          </cell>
          <cell r="D5" t="str">
            <v>Produtos da silvicultura, da exploração florestal e serviços relacionados</v>
          </cell>
          <cell r="E5">
            <v>1</v>
          </cell>
          <cell r="F5">
            <v>0</v>
          </cell>
          <cell r="G5">
            <v>0</v>
          </cell>
          <cell r="H5">
            <v>1</v>
          </cell>
          <cell r="I5">
            <v>87863974</v>
          </cell>
          <cell r="J5">
            <v>1.0538941983496626</v>
          </cell>
          <cell r="K5">
            <v>0.98084675126575971</v>
          </cell>
          <cell r="L5">
            <v>0.8995379210598361</v>
          </cell>
          <cell r="M5">
            <v>0.837148771544593</v>
          </cell>
          <cell r="N5">
            <v>0.87483457919938523</v>
          </cell>
          <cell r="O5">
            <v>0.86634382646515862</v>
          </cell>
          <cell r="P5">
            <v>0.93364071168458074</v>
          </cell>
          <cell r="Q5">
            <v>0.84037045189685511</v>
          </cell>
          <cell r="R5">
            <v>0.90514754416048937</v>
          </cell>
          <cell r="S5">
            <v>1.0274199478393742</v>
          </cell>
          <cell r="T5">
            <v>0.90149743257606652</v>
          </cell>
          <cell r="V5">
            <v>1.0172142498446255</v>
          </cell>
          <cell r="W5">
            <v>1.1259439771927089</v>
          </cell>
          <cell r="X5">
            <v>1.018250060241376</v>
          </cell>
          <cell r="Y5">
            <v>0.93523874503523474</v>
          </cell>
          <cell r="Z5">
            <v>1.0204872961627991</v>
          </cell>
          <cell r="AA5">
            <v>1.0009404413616816</v>
          </cell>
          <cell r="AB5">
            <v>0.98975808413094268</v>
          </cell>
          <cell r="AC5">
            <v>0.97780495388984268</v>
          </cell>
          <cell r="AD5">
            <v>0.97100540806739821</v>
          </cell>
          <cell r="AE5">
            <v>0.96949873652962348</v>
          </cell>
          <cell r="AF5">
            <v>0.98422060099955866</v>
          </cell>
          <cell r="AG5">
            <v>0.9896374465442086</v>
          </cell>
        </row>
        <row r="6">
          <cell r="A6" t="str">
            <v>1-ZEu</v>
          </cell>
          <cell r="B6">
            <v>140765231</v>
          </cell>
          <cell r="C6" t="str">
            <v>05000000</v>
          </cell>
          <cell r="D6" t="str">
            <v>Produtos da pesca e de aquacultura e serviços relacionados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140765231</v>
          </cell>
          <cell r="J6">
            <v>1.0486880542720667</v>
          </cell>
          <cell r="K6">
            <v>0.97893951379069544</v>
          </cell>
          <cell r="L6">
            <v>1.0225633999346715</v>
          </cell>
          <cell r="M6">
            <v>0.96273312647341713</v>
          </cell>
          <cell r="N6">
            <v>0.96224350550924853</v>
          </cell>
          <cell r="O6">
            <v>1.035704099616948</v>
          </cell>
          <cell r="P6">
            <v>1.0089061792696679</v>
          </cell>
          <cell r="Q6">
            <v>1.1112047178509452</v>
          </cell>
          <cell r="R6">
            <v>1.0200504022052208</v>
          </cell>
          <cell r="S6">
            <v>1.0732329331477484</v>
          </cell>
          <cell r="T6">
            <v>1.0542662856068639</v>
          </cell>
          <cell r="V6">
            <v>1.0267455845608304</v>
          </cell>
          <cell r="W6">
            <v>0.97613492868228957</v>
          </cell>
          <cell r="X6">
            <v>0.98534671461333467</v>
          </cell>
          <cell r="Y6">
            <v>1.0012512848960931</v>
          </cell>
          <cell r="Z6">
            <v>1.0241029712624514</v>
          </cell>
          <cell r="AA6">
            <v>0.96332896646107369</v>
          </cell>
          <cell r="AB6">
            <v>1.0111863321673893</v>
          </cell>
          <cell r="AC6">
            <v>1.0015352522489882</v>
          </cell>
          <cell r="AD6">
            <v>0.96158956125233641</v>
          </cell>
          <cell r="AE6">
            <v>0.97711521781253496</v>
          </cell>
          <cell r="AF6">
            <v>0.99332637155031134</v>
          </cell>
          <cell r="AG6">
            <v>1.0783368144923671</v>
          </cell>
        </row>
        <row r="7">
          <cell r="A7" t="str">
            <v>1-ZEu</v>
          </cell>
          <cell r="B7">
            <v>5577392</v>
          </cell>
          <cell r="C7" t="str">
            <v>10000000</v>
          </cell>
          <cell r="D7" t="str">
            <v>Hulha (inclui antracite) e linhite; turfa</v>
          </cell>
          <cell r="E7">
            <v>1</v>
          </cell>
          <cell r="F7">
            <v>0</v>
          </cell>
          <cell r="G7">
            <v>1</v>
          </cell>
          <cell r="H7">
            <v>0</v>
          </cell>
          <cell r="I7">
            <v>5577392</v>
          </cell>
          <cell r="J7">
            <v>0.99296226962368372</v>
          </cell>
          <cell r="K7">
            <v>1.1003820141768694</v>
          </cell>
          <cell r="L7">
            <v>1.224856786142509</v>
          </cell>
          <cell r="M7">
            <v>0.99670945052680415</v>
          </cell>
          <cell r="N7">
            <v>1.1667287154304589</v>
          </cell>
          <cell r="O7">
            <v>0.945105360194055</v>
          </cell>
          <cell r="P7">
            <v>1.0502261003968352</v>
          </cell>
          <cell r="Q7">
            <v>1.084241857618258</v>
          </cell>
          <cell r="R7">
            <v>1.1705791852121752</v>
          </cell>
          <cell r="S7">
            <v>1.1538750248454126</v>
          </cell>
          <cell r="T7">
            <v>1.1697248614516735</v>
          </cell>
          <cell r="V7">
            <v>0.70475277001154257</v>
          </cell>
          <cell r="W7">
            <v>0.76597634652975277</v>
          </cell>
          <cell r="X7">
            <v>0.98231303005781123</v>
          </cell>
          <cell r="Y7">
            <v>0.86558261364687139</v>
          </cell>
          <cell r="Z7">
            <v>0.97908948868222867</v>
          </cell>
          <cell r="AA7">
            <v>1.378401452462255</v>
          </cell>
          <cell r="AB7">
            <v>1.0313035935654769</v>
          </cell>
          <cell r="AC7">
            <v>1.0703491228948347</v>
          </cell>
          <cell r="AD7">
            <v>0.94245631614728753</v>
          </cell>
          <cell r="AE7">
            <v>1.1290949253250879</v>
          </cell>
          <cell r="AF7">
            <v>1.0391770547878576</v>
          </cell>
          <cell r="AG7">
            <v>1.1115032858889951</v>
          </cell>
        </row>
        <row r="8">
          <cell r="A8" t="str">
            <v>1-ZEu</v>
          </cell>
          <cell r="B8">
            <v>358575409</v>
          </cell>
          <cell r="C8" t="str">
            <v>11000000</v>
          </cell>
          <cell r="D8" t="str">
            <v>Petróleo bruto e gás natural; serviços relacionados com a extracção de petróleo e gás, excepto a prospecção</v>
          </cell>
          <cell r="E8">
            <v>1</v>
          </cell>
          <cell r="F8">
            <v>0</v>
          </cell>
          <cell r="G8">
            <v>1</v>
          </cell>
          <cell r="H8">
            <v>0</v>
          </cell>
          <cell r="I8">
            <v>358575409</v>
          </cell>
          <cell r="J8">
            <v>1.1356006969285299</v>
          </cell>
          <cell r="K8">
            <v>1.1334342189733637</v>
          </cell>
          <cell r="L8">
            <v>1.1667222908540547</v>
          </cell>
          <cell r="M8">
            <v>1.1409818167894612</v>
          </cell>
          <cell r="N8">
            <v>1.1787008546070386</v>
          </cell>
          <cell r="O8">
            <v>1.2239404073021429</v>
          </cell>
          <cell r="P8">
            <v>1.3353926051129248</v>
          </cell>
          <cell r="Q8">
            <v>1.3210007133532087</v>
          </cell>
          <cell r="R8">
            <v>1.3174474501497795</v>
          </cell>
          <cell r="S8">
            <v>1.5928252237192735</v>
          </cell>
          <cell r="T8">
            <v>1.6146402272216283</v>
          </cell>
          <cell r="V8">
            <v>0.92177401136612602</v>
          </cell>
          <cell r="W8">
            <v>0.89621103818278114</v>
          </cell>
          <cell r="X8">
            <v>0.89451661575381403</v>
          </cell>
          <cell r="Y8">
            <v>1.0052176982839616</v>
          </cell>
          <cell r="Z8">
            <v>0.96448547101581861</v>
          </cell>
          <cell r="AA8">
            <v>0.96653675877253076</v>
          </cell>
          <cell r="AB8">
            <v>0.9820290890226927</v>
          </cell>
          <cell r="AC8">
            <v>1.0269144653947244</v>
          </cell>
          <cell r="AD8">
            <v>0.98606779844097558</v>
          </cell>
          <cell r="AE8">
            <v>1.1880418085455975</v>
          </cell>
          <cell r="AF8">
            <v>1.1174972974701192</v>
          </cell>
          <cell r="AG8">
            <v>1.0507079477508594</v>
          </cell>
        </row>
        <row r="9">
          <cell r="A9" t="str">
            <v>1-ZEu</v>
          </cell>
          <cell r="B9">
            <v>0</v>
          </cell>
          <cell r="C9" t="str">
            <v>12000000</v>
          </cell>
          <cell r="D9" t="str">
            <v>Minérios e concentrados de urânio e de tório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1-ZEu</v>
          </cell>
          <cell r="B10">
            <v>3077526</v>
          </cell>
          <cell r="C10" t="str">
            <v>13000000</v>
          </cell>
          <cell r="D10" t="str">
            <v>Minérios metálicos</v>
          </cell>
          <cell r="E10">
            <v>1</v>
          </cell>
          <cell r="F10">
            <v>0</v>
          </cell>
          <cell r="G10">
            <v>0</v>
          </cell>
          <cell r="H10">
            <v>1</v>
          </cell>
          <cell r="I10">
            <v>3077526</v>
          </cell>
          <cell r="J10">
            <v>1.1492158031439401</v>
          </cell>
          <cell r="K10">
            <v>1.157258376805766</v>
          </cell>
          <cell r="L10">
            <v>1.1653850188498824</v>
          </cell>
          <cell r="M10">
            <v>1.1681551347651238</v>
          </cell>
          <cell r="N10">
            <v>1.1811772603226125</v>
          </cell>
          <cell r="O10">
            <v>1.1754237975314421</v>
          </cell>
          <cell r="P10">
            <v>1.185632352634407</v>
          </cell>
          <cell r="Q10">
            <v>1.1991687969402758</v>
          </cell>
          <cell r="R10">
            <v>1.1438430503867665</v>
          </cell>
          <cell r="S10">
            <v>1.223349504103278</v>
          </cell>
          <cell r="T10">
            <v>1.2305078935973655</v>
          </cell>
          <cell r="V10">
            <v>0.87361119775199803</v>
          </cell>
          <cell r="W10">
            <v>0.9448559581781405</v>
          </cell>
          <cell r="X10">
            <v>0.95305403521383902</v>
          </cell>
          <cell r="Y10">
            <v>0.96256815742047452</v>
          </cell>
          <cell r="Z10">
            <v>0.9685735485971193</v>
          </cell>
          <cell r="AA10">
            <v>0.97923546356842239</v>
          </cell>
          <cell r="AB10">
            <v>1.0452724080412132</v>
          </cell>
          <cell r="AC10">
            <v>1.0400339904926859</v>
          </cell>
          <cell r="AD10">
            <v>1.0323132395036023</v>
          </cell>
          <cell r="AE10">
            <v>1.0676037665268152</v>
          </cell>
          <cell r="AF10">
            <v>1.0639731753223884</v>
          </cell>
          <cell r="AG10">
            <v>1.0689050593833007</v>
          </cell>
        </row>
        <row r="11">
          <cell r="A11" t="str">
            <v>1-ZEu</v>
          </cell>
          <cell r="B11">
            <v>62733420</v>
          </cell>
          <cell r="C11" t="str">
            <v>14000000</v>
          </cell>
          <cell r="D11" t="str">
            <v>Outros produtos das indústrias extractivas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62733420</v>
          </cell>
          <cell r="J11">
            <v>1.0320737970492362</v>
          </cell>
          <cell r="K11">
            <v>1.0347537333779491</v>
          </cell>
          <cell r="L11">
            <v>1.0119342012100911</v>
          </cell>
          <cell r="M11">
            <v>1.0020547164541038</v>
          </cell>
          <cell r="N11">
            <v>1.0494643933526095</v>
          </cell>
          <cell r="O11">
            <v>1.012702743672254</v>
          </cell>
          <cell r="P11">
            <v>1.0617481934761634</v>
          </cell>
          <cell r="Q11">
            <v>1.0902171674573742</v>
          </cell>
          <cell r="R11">
            <v>1.0179484219088999</v>
          </cell>
          <cell r="S11">
            <v>1.036284567425801</v>
          </cell>
          <cell r="T11">
            <v>1.0865055766489977</v>
          </cell>
          <cell r="V11">
            <v>1.0550518405081799</v>
          </cell>
          <cell r="W11">
            <v>1.0189058944992453</v>
          </cell>
          <cell r="X11">
            <v>0.86906965880121312</v>
          </cell>
          <cell r="Y11">
            <v>1.0261391306482057</v>
          </cell>
          <cell r="Z11">
            <v>0.9203245891494517</v>
          </cell>
          <cell r="AA11">
            <v>1.0284827058625023</v>
          </cell>
          <cell r="AB11">
            <v>1.041398190790418</v>
          </cell>
          <cell r="AC11">
            <v>1.0591420847660522</v>
          </cell>
          <cell r="AD11">
            <v>1.1298261204782021</v>
          </cell>
          <cell r="AE11">
            <v>1.0596762446107</v>
          </cell>
          <cell r="AF11">
            <v>0.82033140085884582</v>
          </cell>
          <cell r="AG11">
            <v>0.97165213902698477</v>
          </cell>
        </row>
        <row r="12">
          <cell r="A12" t="str">
            <v>1-ZEu</v>
          </cell>
          <cell r="B12">
            <v>581596917</v>
          </cell>
          <cell r="C12" t="str">
            <v>15100000</v>
          </cell>
          <cell r="D12" t="str">
            <v>Carne e produtos à base de carne</v>
          </cell>
          <cell r="E12">
            <v>1</v>
          </cell>
          <cell r="F12">
            <v>1</v>
          </cell>
          <cell r="G12">
            <v>0</v>
          </cell>
          <cell r="H12">
            <v>0</v>
          </cell>
          <cell r="I12">
            <v>581596917</v>
          </cell>
          <cell r="J12">
            <v>1.0008015550701101</v>
          </cell>
          <cell r="K12">
            <v>1.0263497552179095</v>
          </cell>
          <cell r="L12">
            <v>1.0489196176366273</v>
          </cell>
          <cell r="M12">
            <v>1.0381375564905708</v>
          </cell>
          <cell r="N12">
            <v>0.99725803152818882</v>
          </cell>
          <cell r="O12">
            <v>1.0570932741192174</v>
          </cell>
          <cell r="P12">
            <v>1.0476040966872862</v>
          </cell>
          <cell r="Q12">
            <v>1.0386260288709896</v>
          </cell>
          <cell r="R12">
            <v>1.0411275147746994</v>
          </cell>
          <cell r="S12">
            <v>1.0310989699097213</v>
          </cell>
          <cell r="T12">
            <v>1.0276232418224978</v>
          </cell>
          <cell r="V12">
            <v>0.97337121913395785</v>
          </cell>
          <cell r="W12">
            <v>0.94744080998045621</v>
          </cell>
          <cell r="X12">
            <v>0.9912190825927798</v>
          </cell>
          <cell r="Y12">
            <v>1.0071316929337362</v>
          </cell>
          <cell r="Z12">
            <v>0.9926340508977618</v>
          </cell>
          <cell r="AA12">
            <v>1.0217180649955881</v>
          </cell>
          <cell r="AB12">
            <v>1.027857872179367</v>
          </cell>
          <cell r="AC12">
            <v>1.0228196858142358</v>
          </cell>
          <cell r="AD12">
            <v>1.0048415315878714</v>
          </cell>
          <cell r="AE12">
            <v>0.99795648032663198</v>
          </cell>
          <cell r="AF12">
            <v>0.99529067617806921</v>
          </cell>
          <cell r="AG12">
            <v>1.0177188333795439</v>
          </cell>
        </row>
        <row r="13">
          <cell r="A13" t="str">
            <v>1-ZEu</v>
          </cell>
          <cell r="B13">
            <v>434096210</v>
          </cell>
          <cell r="C13" t="str">
            <v>15200000</v>
          </cell>
          <cell r="D13" t="str">
            <v>Produtos da indústria transformadora da pesca e de aquacultura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434096210</v>
          </cell>
          <cell r="J13">
            <v>0.98023016112567096</v>
          </cell>
          <cell r="K13">
            <v>1.0030419258484307</v>
          </cell>
          <cell r="L13">
            <v>1.0104106993248159</v>
          </cell>
          <cell r="M13">
            <v>0.99809818809118045</v>
          </cell>
          <cell r="N13">
            <v>0.9927907973738862</v>
          </cell>
          <cell r="O13">
            <v>0.99859482299924662</v>
          </cell>
          <cell r="P13">
            <v>0.99995795178598357</v>
          </cell>
          <cell r="Q13">
            <v>1.0272923860246044</v>
          </cell>
          <cell r="R13">
            <v>1.0206440547271862</v>
          </cell>
          <cell r="S13">
            <v>1.0143472841103462</v>
          </cell>
          <cell r="T13">
            <v>1.0761324401966659</v>
          </cell>
          <cell r="V13">
            <v>0.98024097370709418</v>
          </cell>
          <cell r="W13">
            <v>0.97230582675176014</v>
          </cell>
          <cell r="X13">
            <v>0.99123628937151764</v>
          </cell>
          <cell r="Y13">
            <v>0.99755407624216241</v>
          </cell>
          <cell r="Z13">
            <v>0.99491897526228501</v>
          </cell>
          <cell r="AA13">
            <v>1.000851198934084</v>
          </cell>
          <cell r="AB13">
            <v>1.0147615716197096</v>
          </cell>
          <cell r="AC13">
            <v>0.98442086826274144</v>
          </cell>
          <cell r="AD13">
            <v>1.0065345998688293</v>
          </cell>
          <cell r="AE13">
            <v>1.0174630869623962</v>
          </cell>
          <cell r="AF13">
            <v>1.0287054840945431</v>
          </cell>
          <cell r="AG13">
            <v>1.0110070489228773</v>
          </cell>
        </row>
        <row r="14">
          <cell r="A14" t="str">
            <v>1-ZEu</v>
          </cell>
          <cell r="B14">
            <v>184555548</v>
          </cell>
          <cell r="C14" t="str">
            <v>15300000</v>
          </cell>
          <cell r="D14" t="str">
            <v>Produtos hortícolas e frutos preparados e conservados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184555548</v>
          </cell>
          <cell r="J14">
            <v>0.96977558105928463</v>
          </cell>
          <cell r="K14">
            <v>0.96812294695859624</v>
          </cell>
          <cell r="L14">
            <v>0.94671353829314486</v>
          </cell>
          <cell r="M14">
            <v>0.95248534266499763</v>
          </cell>
          <cell r="N14">
            <v>0.96227835231906822</v>
          </cell>
          <cell r="O14">
            <v>0.96715116244322352</v>
          </cell>
          <cell r="P14">
            <v>0.96484777579516567</v>
          </cell>
          <cell r="Q14">
            <v>0.9733900021507399</v>
          </cell>
          <cell r="R14">
            <v>0.96478722658220184</v>
          </cell>
          <cell r="S14">
            <v>0.98123654272677407</v>
          </cell>
          <cell r="T14">
            <v>0.97768603923240505</v>
          </cell>
          <cell r="V14">
            <v>1.0174100326224711</v>
          </cell>
          <cell r="W14">
            <v>1.017935816166484</v>
          </cell>
          <cell r="X14">
            <v>1.0059785059091784</v>
          </cell>
          <cell r="Y14">
            <v>1.0002020168743933</v>
          </cell>
          <cell r="Z14">
            <v>1.0045900971413244</v>
          </cell>
          <cell r="AA14">
            <v>1.0162085399832472</v>
          </cell>
          <cell r="AB14">
            <v>1.0155360217580895</v>
          </cell>
          <cell r="AC14">
            <v>0.99870894587904546</v>
          </cell>
          <cell r="AD14">
            <v>1.0088619129259531</v>
          </cell>
          <cell r="AE14">
            <v>0.97320821975157878</v>
          </cell>
          <cell r="AF14">
            <v>0.96950909567014598</v>
          </cell>
          <cell r="AG14">
            <v>0.97185079531808782</v>
          </cell>
        </row>
        <row r="15">
          <cell r="A15" t="str">
            <v>1-ZEu</v>
          </cell>
          <cell r="B15">
            <v>216739469</v>
          </cell>
          <cell r="C15" t="str">
            <v>15400000</v>
          </cell>
          <cell r="D15" t="str">
            <v>Óleos e gorduras animais e vegetais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216739469</v>
          </cell>
          <cell r="J15">
            <v>0.9573285097717984</v>
          </cell>
          <cell r="K15">
            <v>0.95687598608382785</v>
          </cell>
          <cell r="L15">
            <v>1.0308692213244102</v>
          </cell>
          <cell r="M15">
            <v>1.070163960954382</v>
          </cell>
          <cell r="N15">
            <v>1.071874924914193</v>
          </cell>
          <cell r="O15">
            <v>1.0793742709919856</v>
          </cell>
          <cell r="P15">
            <v>1.067291246169759</v>
          </cell>
          <cell r="Q15">
            <v>1.1372040690854077</v>
          </cell>
          <cell r="R15">
            <v>1.1815454992123346</v>
          </cell>
          <cell r="S15">
            <v>1.2750854273493277</v>
          </cell>
          <cell r="T15">
            <v>1.3893635729849567</v>
          </cell>
          <cell r="V15">
            <v>0.92487764372379611</v>
          </cell>
          <cell r="W15">
            <v>0.95888312760796368</v>
          </cell>
          <cell r="X15">
            <v>0.98789010477749672</v>
          </cell>
          <cell r="Y15">
            <v>1.0270361031224831</v>
          </cell>
          <cell r="Z15">
            <v>1.0825140719649247</v>
          </cell>
          <cell r="AA15">
            <v>1.0492973131574772</v>
          </cell>
          <cell r="AB15">
            <v>1.0533901643523775</v>
          </cell>
          <cell r="AC15">
            <v>1.0392916444428753</v>
          </cell>
          <cell r="AD15">
            <v>0.9952304659829484</v>
          </cell>
          <cell r="AE15">
            <v>0.96746657435450845</v>
          </cell>
          <cell r="AF15">
            <v>0.96253535005979574</v>
          </cell>
          <cell r="AG15">
            <v>0.95158743645335397</v>
          </cell>
        </row>
        <row r="16">
          <cell r="A16" t="str">
            <v>1-ZEu</v>
          </cell>
          <cell r="B16">
            <v>370801981</v>
          </cell>
          <cell r="C16" t="str">
            <v>15500000</v>
          </cell>
          <cell r="D16" t="str">
            <v>Lacticínios e gelados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370801981</v>
          </cell>
          <cell r="J16">
            <v>1.0118164130860536</v>
          </cell>
          <cell r="K16">
            <v>0.9951135452815324</v>
          </cell>
          <cell r="L16">
            <v>1.0056923067921328</v>
          </cell>
          <cell r="M16">
            <v>1.0081458115625408</v>
          </cell>
          <cell r="N16">
            <v>1.0155207633252974</v>
          </cell>
          <cell r="O16">
            <v>1.005704528238313</v>
          </cell>
          <cell r="P16">
            <v>1.0089421930682547</v>
          </cell>
          <cell r="Q16">
            <v>0.99557776834363998</v>
          </cell>
          <cell r="R16">
            <v>1.002834662078421</v>
          </cell>
          <cell r="S16">
            <v>0.99202342460420379</v>
          </cell>
          <cell r="T16">
            <v>1.0084827029833363</v>
          </cell>
          <cell r="V16">
            <v>0.99984660363338074</v>
          </cell>
          <cell r="W16">
            <v>0.99118379959934322</v>
          </cell>
          <cell r="X16">
            <v>0.98814541019504365</v>
          </cell>
          <cell r="Y16">
            <v>1.0010197702826955</v>
          </cell>
          <cell r="Z16">
            <v>1.0046442019002773</v>
          </cell>
          <cell r="AA16">
            <v>0.99925048985198084</v>
          </cell>
          <cell r="AB16">
            <v>0.99484073105987958</v>
          </cell>
          <cell r="AC16">
            <v>1.0045993516519773</v>
          </cell>
          <cell r="AD16">
            <v>1.0025435920137931</v>
          </cell>
          <cell r="AE16">
            <v>0.99905661501067367</v>
          </cell>
          <cell r="AF16">
            <v>1.0018231385061951</v>
          </cell>
          <cell r="AG16">
            <v>1.01304629629476</v>
          </cell>
        </row>
        <row r="17">
          <cell r="A17" t="str">
            <v>1-ZEu</v>
          </cell>
          <cell r="B17">
            <v>125008657</v>
          </cell>
          <cell r="C17" t="str">
            <v>15600000</v>
          </cell>
          <cell r="D17" t="str">
            <v>Produtos da transformação de cereais e leguminosas; amidos, féculas e produtos afins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125008657</v>
          </cell>
          <cell r="J17">
            <v>0.98179261449612598</v>
          </cell>
          <cell r="K17">
            <v>0.9577889947829954</v>
          </cell>
          <cell r="L17">
            <v>0.94313475498690269</v>
          </cell>
          <cell r="M17">
            <v>0.93845887608566947</v>
          </cell>
          <cell r="N17">
            <v>0.97178287591010282</v>
          </cell>
          <cell r="O17">
            <v>0.96316088674812128</v>
          </cell>
          <cell r="P17">
            <v>0.9726341288924174</v>
          </cell>
          <cell r="Q17">
            <v>0.97002407079965258</v>
          </cell>
          <cell r="R17">
            <v>0.90554074709012056</v>
          </cell>
          <cell r="S17">
            <v>0.90497364604329877</v>
          </cell>
          <cell r="T17">
            <v>0.92537640158760992</v>
          </cell>
          <cell r="V17">
            <v>1.0089516605637789</v>
          </cell>
          <cell r="W17">
            <v>0.97243957356545829</v>
          </cell>
          <cell r="X17">
            <v>0.99240759564333436</v>
          </cell>
          <cell r="Y17">
            <v>1.0278058067274258</v>
          </cell>
          <cell r="Z17">
            <v>1.0261199980063433</v>
          </cell>
          <cell r="AA17">
            <v>1.0217276089448397</v>
          </cell>
          <cell r="AB17">
            <v>1.0250225812604996</v>
          </cell>
          <cell r="AC17">
            <v>1.0211751279676988</v>
          </cell>
          <cell r="AD17">
            <v>0.97834516257191151</v>
          </cell>
          <cell r="AE17">
            <v>0.97265441081176285</v>
          </cell>
          <cell r="AF17">
            <v>0.98729058032999073</v>
          </cell>
          <cell r="AG17">
            <v>0.96605989360695566</v>
          </cell>
        </row>
        <row r="18">
          <cell r="A18" t="str">
            <v>1-ZEu</v>
          </cell>
          <cell r="B18">
            <v>121277643</v>
          </cell>
          <cell r="C18" t="str">
            <v>15700000</v>
          </cell>
          <cell r="D18" t="str">
            <v>Alimentos compostos para animais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121277643</v>
          </cell>
          <cell r="J18">
            <v>0.96871623855939226</v>
          </cell>
          <cell r="K18">
            <v>0.97454066446099319</v>
          </cell>
          <cell r="L18">
            <v>0.97716286489441229</v>
          </cell>
          <cell r="M18">
            <v>0.99343264716189594</v>
          </cell>
          <cell r="N18">
            <v>1.0134473558276778</v>
          </cell>
          <cell r="O18">
            <v>1.0322813513387064</v>
          </cell>
          <cell r="P18">
            <v>1.0268523638567524</v>
          </cell>
          <cell r="Q18">
            <v>1.0422201691433344</v>
          </cell>
          <cell r="R18">
            <v>1.0092621989126294</v>
          </cell>
          <cell r="S18">
            <v>1.0406328638939815</v>
          </cell>
          <cell r="T18">
            <v>1.0244406778336381</v>
          </cell>
          <cell r="V18">
            <v>0.99450647675282333</v>
          </cell>
          <cell r="W18">
            <v>0.99935273283429882</v>
          </cell>
          <cell r="X18">
            <v>0.99789364104425593</v>
          </cell>
          <cell r="Y18">
            <v>1.0191251523461846</v>
          </cell>
          <cell r="Z18">
            <v>1.0045412107900775</v>
          </cell>
          <cell r="AA18">
            <v>1.0107951010787724</v>
          </cell>
          <cell r="AB18">
            <v>1.0162422399407294</v>
          </cell>
          <cell r="AC18">
            <v>1.0163783066107748</v>
          </cell>
          <cell r="AD18">
            <v>0.97377278278107426</v>
          </cell>
          <cell r="AE18">
            <v>0.97899846539715163</v>
          </cell>
          <cell r="AF18">
            <v>0.99812138851223386</v>
          </cell>
          <cell r="AG18">
            <v>0.9902725019116233</v>
          </cell>
        </row>
        <row r="19">
          <cell r="A19" t="str">
            <v>1-ZEu</v>
          </cell>
          <cell r="B19">
            <v>535311817</v>
          </cell>
          <cell r="C19" t="str">
            <v>15800000</v>
          </cell>
          <cell r="D19" t="str">
            <v>Outros produtos alimentares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535311817</v>
          </cell>
          <cell r="J19">
            <v>0.99764637449542504</v>
          </cell>
          <cell r="K19">
            <v>0.98773797549101205</v>
          </cell>
          <cell r="L19">
            <v>0.99285855582912408</v>
          </cell>
          <cell r="M19">
            <v>0.98661616373019667</v>
          </cell>
          <cell r="N19">
            <v>1.0084969124745609</v>
          </cell>
          <cell r="O19">
            <v>1.0116303727681706</v>
          </cell>
          <cell r="P19">
            <v>0.99536165945708632</v>
          </cell>
          <cell r="Q19">
            <v>0.98094325663588067</v>
          </cell>
          <cell r="R19">
            <v>1.0135773761747451</v>
          </cell>
          <cell r="S19">
            <v>0.997597709762165</v>
          </cell>
          <cell r="T19">
            <v>1.0393272187613933</v>
          </cell>
          <cell r="V19">
            <v>0.98438123244633735</v>
          </cell>
          <cell r="W19">
            <v>1.0105803626167824</v>
          </cell>
          <cell r="X19">
            <v>1.0000415972061107</v>
          </cell>
          <cell r="Y19">
            <v>1.0026478809974591</v>
          </cell>
          <cell r="Z19">
            <v>1.0060438810895551</v>
          </cell>
          <cell r="AA19">
            <v>0.98462692718376499</v>
          </cell>
          <cell r="AB19">
            <v>1.0088364098640117</v>
          </cell>
          <cell r="AC19">
            <v>0.97742281087558491</v>
          </cell>
          <cell r="AD19">
            <v>0.97551851081707319</v>
          </cell>
          <cell r="AE19">
            <v>1.0255853809366053</v>
          </cell>
          <cell r="AF19">
            <v>1.0214759072997721</v>
          </cell>
          <cell r="AG19">
            <v>1.0028390986669433</v>
          </cell>
        </row>
        <row r="20">
          <cell r="A20" t="str">
            <v>1-ZEu</v>
          </cell>
          <cell r="B20">
            <v>272894567</v>
          </cell>
          <cell r="C20" t="str">
            <v>15900000</v>
          </cell>
          <cell r="D20" t="str">
            <v>Bebidas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272894567</v>
          </cell>
          <cell r="J20">
            <v>1.0557294669362356</v>
          </cell>
          <cell r="K20">
            <v>0.959257390396835</v>
          </cell>
          <cell r="L20">
            <v>0.95772962471402945</v>
          </cell>
          <cell r="M20">
            <v>0.93094009086625906</v>
          </cell>
          <cell r="N20">
            <v>0.90871720070679729</v>
          </cell>
          <cell r="O20">
            <v>1.0197281765731925</v>
          </cell>
          <cell r="P20">
            <v>0.95635657824860543</v>
          </cell>
          <cell r="Q20">
            <v>0.99001387493418225</v>
          </cell>
          <cell r="R20">
            <v>1.0186870947969626</v>
          </cell>
          <cell r="S20">
            <v>1.0051262518831585</v>
          </cell>
          <cell r="T20">
            <v>1.0131779888893502</v>
          </cell>
          <cell r="V20">
            <v>0.97034705899112472</v>
          </cell>
          <cell r="W20">
            <v>0.96401840539210348</v>
          </cell>
          <cell r="X20">
            <v>0.96689195178598175</v>
          </cell>
          <cell r="Y20">
            <v>0.98301899993937891</v>
          </cell>
          <cell r="Z20">
            <v>0.98404399468384773</v>
          </cell>
          <cell r="AA20">
            <v>0.97680599921944677</v>
          </cell>
          <cell r="AB20">
            <v>0.97150254590235241</v>
          </cell>
          <cell r="AC20">
            <v>1.0341721063337481</v>
          </cell>
          <cell r="AD20">
            <v>1.0505597886233575</v>
          </cell>
          <cell r="AE20">
            <v>0.9980240400727779</v>
          </cell>
          <cell r="AF20">
            <v>1.0539801536479525</v>
          </cell>
          <cell r="AG20">
            <v>1.0466349554079284</v>
          </cell>
        </row>
        <row r="21">
          <cell r="A21" t="str">
            <v>1-ZEu</v>
          </cell>
          <cell r="B21">
            <v>44673323</v>
          </cell>
          <cell r="C21" t="str">
            <v>16000000</v>
          </cell>
          <cell r="D21" t="str">
            <v>Produtos da indústria do tabaco</v>
          </cell>
          <cell r="E21">
            <v>1</v>
          </cell>
          <cell r="F21">
            <v>0</v>
          </cell>
          <cell r="G21">
            <v>0</v>
          </cell>
          <cell r="H21">
            <v>1</v>
          </cell>
          <cell r="I21">
            <v>44673323</v>
          </cell>
          <cell r="J21">
            <v>0.66418361331657771</v>
          </cell>
          <cell r="K21">
            <v>0.94439082465187252</v>
          </cell>
          <cell r="L21">
            <v>0.8969378861608629</v>
          </cell>
          <cell r="M21">
            <v>0.9409119020768536</v>
          </cell>
          <cell r="N21">
            <v>0.94959527662227505</v>
          </cell>
          <cell r="O21">
            <v>0.91144409805165061</v>
          </cell>
          <cell r="P21">
            <v>0.85189749204139098</v>
          </cell>
          <cell r="Q21">
            <v>0.95857470084319429</v>
          </cell>
          <cell r="R21">
            <v>0.98255568905659818</v>
          </cell>
          <cell r="S21">
            <v>0.94496541792163335</v>
          </cell>
          <cell r="T21">
            <v>0.90321400594449031</v>
          </cell>
          <cell r="V21">
            <v>1.0478874356839645</v>
          </cell>
          <cell r="W21">
            <v>0.61764419590230002</v>
          </cell>
          <cell r="X21">
            <v>0.95380753502901616</v>
          </cell>
          <cell r="Y21">
            <v>0.9824708625217673</v>
          </cell>
          <cell r="Z21">
            <v>1.0231160916113613</v>
          </cell>
          <cell r="AA21">
            <v>1.045266277703041</v>
          </cell>
          <cell r="AB21">
            <v>1.0692109671390346</v>
          </cell>
          <cell r="AC21">
            <v>1.055727869882489</v>
          </cell>
          <cell r="AD21">
            <v>1.0497084483583503</v>
          </cell>
          <cell r="AE21">
            <v>1.0893414871213689</v>
          </cell>
          <cell r="AF21">
            <v>1.0507135171663617</v>
          </cell>
          <cell r="AG21">
            <v>1.0151053118809457</v>
          </cell>
        </row>
        <row r="22">
          <cell r="A22" t="str">
            <v>1-ZEu</v>
          </cell>
          <cell r="B22">
            <v>0</v>
          </cell>
          <cell r="C22" t="str">
            <v>170E0000</v>
          </cell>
          <cell r="D22" t="str">
            <v>Enc. Postais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1-ZEu</v>
          </cell>
          <cell r="B23">
            <v>257069401</v>
          </cell>
          <cell r="C23" t="str">
            <v>17100000</v>
          </cell>
          <cell r="D23" t="str">
            <v>Fios e fibras têxteis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  <cell r="I23">
            <v>257069401</v>
          </cell>
          <cell r="J23">
            <v>0.93150705618626595</v>
          </cell>
          <cell r="K23">
            <v>0.94897350626544286</v>
          </cell>
          <cell r="L23">
            <v>0.92340464994145932</v>
          </cell>
          <cell r="M23">
            <v>0.9282423526377872</v>
          </cell>
          <cell r="N23">
            <v>0.95335867186334444</v>
          </cell>
          <cell r="O23">
            <v>0.94649419066708418</v>
          </cell>
          <cell r="P23">
            <v>0.95786974280217962</v>
          </cell>
          <cell r="Q23">
            <v>0.93227337204444261</v>
          </cell>
          <cell r="R23">
            <v>0.89747111669079016</v>
          </cell>
          <cell r="S23">
            <v>0.92588380541574555</v>
          </cell>
          <cell r="T23">
            <v>0.89287997112533768</v>
          </cell>
          <cell r="V23">
            <v>0.99710640377357684</v>
          </cell>
          <cell r="W23">
            <v>1.0155909628827275</v>
          </cell>
          <cell r="X23">
            <v>1.0188597483294892</v>
          </cell>
          <cell r="Y23">
            <v>1.0252762799092292</v>
          </cell>
          <cell r="Z23">
            <v>1.0030892135398628</v>
          </cell>
          <cell r="AA23">
            <v>1.0150248184511819</v>
          </cell>
          <cell r="AB23">
            <v>1.0084556303353664</v>
          </cell>
          <cell r="AC23">
            <v>0.98380162002659421</v>
          </cell>
          <cell r="AD23">
            <v>0.99517920556026451</v>
          </cell>
          <cell r="AE23">
            <v>1.0005017796412095</v>
          </cell>
          <cell r="AF23">
            <v>0.97643294848933282</v>
          </cell>
          <cell r="AG23">
            <v>0.96068138906116496</v>
          </cell>
        </row>
        <row r="24">
          <cell r="A24" t="str">
            <v>1-ZEu</v>
          </cell>
          <cell r="B24">
            <v>449211456</v>
          </cell>
          <cell r="C24" t="str">
            <v>17200000</v>
          </cell>
          <cell r="D24" t="str">
            <v>Tecidos têxteis</v>
          </cell>
          <cell r="E24">
            <v>1</v>
          </cell>
          <cell r="F24">
            <v>0</v>
          </cell>
          <cell r="G24">
            <v>0</v>
          </cell>
          <cell r="H24">
            <v>1</v>
          </cell>
          <cell r="I24">
            <v>449211456</v>
          </cell>
          <cell r="J24">
            <v>1.0114685913060686</v>
          </cell>
          <cell r="K24">
            <v>1.0796625356359137</v>
          </cell>
          <cell r="L24">
            <v>1.0010113767316144</v>
          </cell>
          <cell r="M24">
            <v>1.0061251369382425</v>
          </cell>
          <cell r="N24">
            <v>0.98263001949932982</v>
          </cell>
          <cell r="O24">
            <v>1.0259163536272673</v>
          </cell>
          <cell r="P24">
            <v>1.0029307168748729</v>
          </cell>
          <cell r="Q24">
            <v>1.0185936620491947</v>
          </cell>
          <cell r="R24">
            <v>1.0089220590375141</v>
          </cell>
          <cell r="S24">
            <v>0.9885715886193901</v>
          </cell>
          <cell r="T24">
            <v>0.99278095789620779</v>
          </cell>
          <cell r="V24">
            <v>0.99719106451347794</v>
          </cell>
          <cell r="W24">
            <v>1.0286652276841517</v>
          </cell>
          <cell r="X24">
            <v>0.99302058215911571</v>
          </cell>
          <cell r="Y24">
            <v>1.0010121342316012</v>
          </cell>
          <cell r="Z24">
            <v>0.99072080466497081</v>
          </cell>
          <cell r="AA24">
            <v>0.99713886211797864</v>
          </cell>
          <cell r="AB24">
            <v>0.99934118590719945</v>
          </cell>
          <cell r="AC24">
            <v>0.9912476224690373</v>
          </cell>
          <cell r="AD24">
            <v>0.95376049336131197</v>
          </cell>
          <cell r="AE24">
            <v>0.98610586956715796</v>
          </cell>
          <cell r="AF24">
            <v>1.0155828162581955</v>
          </cell>
          <cell r="AG24">
            <v>1.046213337065802</v>
          </cell>
        </row>
        <row r="25">
          <cell r="A25" t="str">
            <v>1-ZEu</v>
          </cell>
          <cell r="B25">
            <v>72623303</v>
          </cell>
          <cell r="C25" t="str">
            <v>17400000</v>
          </cell>
          <cell r="D25" t="str">
            <v>Artigos têxteis confeccionados, excepto vestuário</v>
          </cell>
          <cell r="E25">
            <v>1</v>
          </cell>
          <cell r="F25">
            <v>0</v>
          </cell>
          <cell r="G25">
            <v>0</v>
          </cell>
          <cell r="H25">
            <v>1</v>
          </cell>
          <cell r="I25">
            <v>72623303</v>
          </cell>
          <cell r="J25">
            <v>0.9956686048934853</v>
          </cell>
          <cell r="K25">
            <v>1.0169510011581</v>
          </cell>
          <cell r="L25">
            <v>0.9966206761247085</v>
          </cell>
          <cell r="M25">
            <v>1.0107011417004292</v>
          </cell>
          <cell r="N25">
            <v>0.96750269307582593</v>
          </cell>
          <cell r="O25">
            <v>0.98096637748272575</v>
          </cell>
          <cell r="P25">
            <v>0.98805312180126603</v>
          </cell>
          <cell r="Q25">
            <v>1.0451510091741736</v>
          </cell>
          <cell r="R25">
            <v>1.005732089596671</v>
          </cell>
          <cell r="S25">
            <v>1.0118214194222386</v>
          </cell>
          <cell r="T25">
            <v>1.0207440799154139</v>
          </cell>
          <cell r="V25">
            <v>0.98433865697842415</v>
          </cell>
          <cell r="W25">
            <v>0.93649837497460087</v>
          </cell>
          <cell r="X25">
            <v>1.0005251926548033</v>
          </cell>
          <cell r="Y25">
            <v>1.0114238598948111</v>
          </cell>
          <cell r="Z25">
            <v>0.98935107185682136</v>
          </cell>
          <cell r="AA25">
            <v>1.0093487388284947</v>
          </cell>
          <cell r="AB25">
            <v>1.0141285380211735</v>
          </cell>
          <cell r="AC25">
            <v>1.0379783185118678</v>
          </cell>
          <cell r="AD25">
            <v>1.0204381142405812</v>
          </cell>
          <cell r="AE25">
            <v>0.99900742559737732</v>
          </cell>
          <cell r="AF25">
            <v>1.0128653312485412</v>
          </cell>
          <cell r="AG25">
            <v>0.98409637719250398</v>
          </cell>
        </row>
        <row r="26">
          <cell r="A26" t="str">
            <v>1-ZEu</v>
          </cell>
          <cell r="B26">
            <v>243146305</v>
          </cell>
          <cell r="C26" t="str">
            <v>17500000</v>
          </cell>
          <cell r="D26" t="str">
            <v>Outros artigos têxteis</v>
          </cell>
          <cell r="E26">
            <v>1</v>
          </cell>
          <cell r="F26">
            <v>0</v>
          </cell>
          <cell r="G26">
            <v>0</v>
          </cell>
          <cell r="H26">
            <v>1</v>
          </cell>
          <cell r="I26">
            <v>243146305</v>
          </cell>
          <cell r="J26">
            <v>0.99285619122285418</v>
          </cell>
          <cell r="K26">
            <v>1.0389033926096913</v>
          </cell>
          <cell r="L26">
            <v>1.0325652266198211</v>
          </cell>
          <cell r="M26">
            <v>1.006269793705391</v>
          </cell>
          <cell r="N26">
            <v>0.99664674373467887</v>
          </cell>
          <cell r="O26">
            <v>0.9817175399709982</v>
          </cell>
          <cell r="P26">
            <v>1.0220945813151061</v>
          </cell>
          <cell r="Q26">
            <v>1.047253725777934</v>
          </cell>
          <cell r="R26">
            <v>0.98995123568731525</v>
          </cell>
          <cell r="S26">
            <v>0.99060855282380278</v>
          </cell>
          <cell r="T26">
            <v>0.997128843918066</v>
          </cell>
          <cell r="V26">
            <v>0.97152095579064024</v>
          </cell>
          <cell r="W26">
            <v>0.99864083008074178</v>
          </cell>
          <cell r="X26">
            <v>0.96431578274913532</v>
          </cell>
          <cell r="Y26">
            <v>0.99477655830867195</v>
          </cell>
          <cell r="Z26">
            <v>1.0051074530821025</v>
          </cell>
          <cell r="AA26">
            <v>0.99295700114715291</v>
          </cell>
          <cell r="AB26">
            <v>1.0176934700896731</v>
          </cell>
          <cell r="AC26">
            <v>1.0005789458266057</v>
          </cell>
          <cell r="AD26">
            <v>1.0070296334682807</v>
          </cell>
          <cell r="AE26">
            <v>1.0143309552750226</v>
          </cell>
          <cell r="AF26">
            <v>1.00895230535471</v>
          </cell>
          <cell r="AG26">
            <v>1.0240961088272638</v>
          </cell>
        </row>
        <row r="27">
          <cell r="A27" t="str">
            <v>1-ZEu</v>
          </cell>
          <cell r="B27">
            <v>98269082</v>
          </cell>
          <cell r="C27" t="str">
            <v>17600000</v>
          </cell>
          <cell r="D27" t="str">
            <v>Tecidos de malha</v>
          </cell>
          <cell r="E27">
            <v>1</v>
          </cell>
          <cell r="F27">
            <v>0</v>
          </cell>
          <cell r="G27">
            <v>0</v>
          </cell>
          <cell r="H27">
            <v>1</v>
          </cell>
          <cell r="I27">
            <v>98269082</v>
          </cell>
          <cell r="J27">
            <v>0.99990122960924988</v>
          </cell>
          <cell r="K27">
            <v>0.9686158275459561</v>
          </cell>
          <cell r="L27">
            <v>1.0005467811739774</v>
          </cell>
          <cell r="M27">
            <v>0.9432593821163423</v>
          </cell>
          <cell r="N27">
            <v>0.96298826928985315</v>
          </cell>
          <cell r="O27">
            <v>0.98194801037039958</v>
          </cell>
          <cell r="P27">
            <v>0.99150509546948074</v>
          </cell>
          <cell r="Q27">
            <v>1.0066596144695747</v>
          </cell>
          <cell r="R27">
            <v>0.94942087278005927</v>
          </cell>
          <cell r="S27">
            <v>0.94132232903897528</v>
          </cell>
          <cell r="T27">
            <v>0.99007875809078416</v>
          </cell>
          <cell r="V27">
            <v>1.0793014848614013</v>
          </cell>
          <cell r="W27">
            <v>0.95757018705106445</v>
          </cell>
          <cell r="X27">
            <v>1.0291559540170063</v>
          </cell>
          <cell r="Y27">
            <v>0.9983788469637046</v>
          </cell>
          <cell r="Z27">
            <v>0.96432523769535927</v>
          </cell>
          <cell r="AA27">
            <v>0.99701521708314222</v>
          </cell>
          <cell r="AB27">
            <v>0.99922576486819803</v>
          </cell>
          <cell r="AC27">
            <v>1.0026586536312481</v>
          </cell>
          <cell r="AD27">
            <v>0.95645896833771449</v>
          </cell>
          <cell r="AE27">
            <v>0.96837688154309154</v>
          </cell>
          <cell r="AF27">
            <v>1.047550873904145</v>
          </cell>
          <cell r="AG27">
            <v>0.99998193004392477</v>
          </cell>
        </row>
        <row r="28">
          <cell r="A28" t="str">
            <v>1-ZEu</v>
          </cell>
          <cell r="B28">
            <v>192135116</v>
          </cell>
          <cell r="C28" t="str">
            <v>17700000</v>
          </cell>
          <cell r="D28" t="str">
            <v>Artigos de malha</v>
          </cell>
          <cell r="E28">
            <v>1</v>
          </cell>
          <cell r="F28">
            <v>0</v>
          </cell>
          <cell r="G28">
            <v>0</v>
          </cell>
          <cell r="H28">
            <v>1</v>
          </cell>
          <cell r="I28">
            <v>192135116</v>
          </cell>
          <cell r="J28">
            <v>0.96001588349456224</v>
          </cell>
          <cell r="K28">
            <v>0.9736627053818957</v>
          </cell>
          <cell r="L28">
            <v>0.94159628862478506</v>
          </cell>
          <cell r="M28">
            <v>0.94389679338071331</v>
          </cell>
          <cell r="N28">
            <v>0.91756063868547211</v>
          </cell>
          <cell r="O28">
            <v>0.91913063524827487</v>
          </cell>
          <cell r="P28">
            <v>0.95767761302488053</v>
          </cell>
          <cell r="Q28">
            <v>0.97493497590334144</v>
          </cell>
          <cell r="R28">
            <v>0.98779613388031928</v>
          </cell>
          <cell r="S28">
            <v>0.98216263678392779</v>
          </cell>
          <cell r="T28">
            <v>0.97443984099076697</v>
          </cell>
          <cell r="V28">
            <v>1.0359984533567188</v>
          </cell>
          <cell r="W28">
            <v>1.0221464511368332</v>
          </cell>
          <cell r="X28">
            <v>1.0301622674897495</v>
          </cell>
          <cell r="Y28">
            <v>0.99552157550250986</v>
          </cell>
          <cell r="Z28">
            <v>0.9851537356083947</v>
          </cell>
          <cell r="AA28">
            <v>0.97767316341155708</v>
          </cell>
          <cell r="AB28">
            <v>1.007731390274083</v>
          </cell>
          <cell r="AC28">
            <v>0.99391627259086368</v>
          </cell>
          <cell r="AD28">
            <v>1.011948680052124</v>
          </cell>
          <cell r="AE28">
            <v>0.99711466984948849</v>
          </cell>
          <cell r="AF28">
            <v>0.98961429634076847</v>
          </cell>
          <cell r="AG28">
            <v>0.95301904438690965</v>
          </cell>
        </row>
        <row r="29">
          <cell r="A29" t="str">
            <v>1-ZEu</v>
          </cell>
          <cell r="B29">
            <v>981113443</v>
          </cell>
          <cell r="C29" t="str">
            <v>18000000</v>
          </cell>
          <cell r="D29" t="str">
            <v>Artigos de vestuário e de peles com pêlo</v>
          </cell>
          <cell r="E29">
            <v>1</v>
          </cell>
          <cell r="F29">
            <v>0</v>
          </cell>
          <cell r="G29">
            <v>0</v>
          </cell>
          <cell r="H29">
            <v>1</v>
          </cell>
          <cell r="I29">
            <v>981113443</v>
          </cell>
          <cell r="J29">
            <v>0.99427020169835645</v>
          </cell>
          <cell r="K29">
            <v>0.98705569587445197</v>
          </cell>
          <cell r="L29">
            <v>0.96450680832064961</v>
          </cell>
          <cell r="M29">
            <v>0.96820137898829639</v>
          </cell>
          <cell r="N29">
            <v>0.95464389796700833</v>
          </cell>
          <cell r="O29">
            <v>0.94775998621167701</v>
          </cell>
          <cell r="P29">
            <v>0.96043921644521701</v>
          </cell>
          <cell r="Q29">
            <v>0.95988179819126407</v>
          </cell>
          <cell r="R29">
            <v>0.98763740926114174</v>
          </cell>
          <cell r="S29">
            <v>0.98254881556812479</v>
          </cell>
          <cell r="T29">
            <v>0.98259412122277279</v>
          </cell>
          <cell r="V29">
            <v>1.0090290809168314</v>
          </cell>
          <cell r="W29">
            <v>1.0073017064199559</v>
          </cell>
          <cell r="X29">
            <v>1.0080394582939602</v>
          </cell>
          <cell r="Y29">
            <v>0.99892343738334322</v>
          </cell>
          <cell r="Z29">
            <v>0.98940705290124009</v>
          </cell>
          <cell r="AA29">
            <v>0.99025631017841542</v>
          </cell>
          <cell r="AB29">
            <v>0.99065283983563612</v>
          </cell>
          <cell r="AC29">
            <v>0.99357981439756626</v>
          </cell>
          <cell r="AD29">
            <v>1.0047486065555717</v>
          </cell>
          <cell r="AE29">
            <v>1.0051617329766265</v>
          </cell>
          <cell r="AF29">
            <v>1.0023079860572868</v>
          </cell>
          <cell r="AG29">
            <v>1.0005919740835665</v>
          </cell>
        </row>
        <row r="30">
          <cell r="A30" t="str">
            <v>1-ZEu</v>
          </cell>
          <cell r="B30">
            <v>0</v>
          </cell>
          <cell r="C30" t="str">
            <v>190E0000</v>
          </cell>
          <cell r="D30" t="str">
            <v>Enc. Postais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1-ZEu</v>
          </cell>
          <cell r="B31">
            <v>235385232</v>
          </cell>
          <cell r="C31" t="str">
            <v>19100000</v>
          </cell>
          <cell r="D31" t="str">
            <v>Couros e peles sem pêlo</v>
          </cell>
          <cell r="E31">
            <v>1</v>
          </cell>
          <cell r="F31">
            <v>0</v>
          </cell>
          <cell r="G31">
            <v>0</v>
          </cell>
          <cell r="H31">
            <v>1</v>
          </cell>
          <cell r="I31">
            <v>235385232</v>
          </cell>
          <cell r="J31">
            <v>0.95860617483969368</v>
          </cell>
          <cell r="K31">
            <v>0.98703330668522293</v>
          </cell>
          <cell r="L31">
            <v>0.97284239437645303</v>
          </cell>
          <cell r="M31">
            <v>0.95511652149845427</v>
          </cell>
          <cell r="N31">
            <v>0.97152857016493099</v>
          </cell>
          <cell r="O31">
            <v>0.96826902186913966</v>
          </cell>
          <cell r="P31">
            <v>0.99461700894757188</v>
          </cell>
          <cell r="Q31">
            <v>0.97156023077926901</v>
          </cell>
          <cell r="R31">
            <v>0.94441763571441895</v>
          </cell>
          <cell r="S31">
            <v>0.920315932429705</v>
          </cell>
          <cell r="T31">
            <v>1.010304486878465</v>
          </cell>
          <cell r="V31">
            <v>1.0255777864521154</v>
          </cell>
          <cell r="W31">
            <v>1.0067314126533811</v>
          </cell>
          <cell r="X31">
            <v>1.0001575842879857</v>
          </cell>
          <cell r="Y31">
            <v>1.0095583935960712</v>
          </cell>
          <cell r="Z31">
            <v>0.98463784183310832</v>
          </cell>
          <cell r="AA31">
            <v>1.051321218918214</v>
          </cell>
          <cell r="AB31">
            <v>0.93851707064718004</v>
          </cell>
          <cell r="AC31">
            <v>0.99889196673519431</v>
          </cell>
          <cell r="AD31">
            <v>0.9839767561639996</v>
          </cell>
          <cell r="AE31">
            <v>0.95972469095237878</v>
          </cell>
          <cell r="AF31">
            <v>0.99223187220435638</v>
          </cell>
          <cell r="AG31">
            <v>1.048673405556015</v>
          </cell>
        </row>
        <row r="32">
          <cell r="A32" t="str">
            <v>1-ZEu</v>
          </cell>
          <cell r="B32">
            <v>92115980</v>
          </cell>
          <cell r="C32" t="str">
            <v>19200000</v>
          </cell>
          <cell r="D32" t="str">
            <v>Artigos de viagem e de uso pessoal, de marroquinaria, de correeiro, de seleiro e de outrosartigos de couro</v>
          </cell>
          <cell r="E32">
            <v>1</v>
          </cell>
          <cell r="F32">
            <v>0</v>
          </cell>
          <cell r="G32">
            <v>0</v>
          </cell>
          <cell r="H32">
            <v>1</v>
          </cell>
          <cell r="I32">
            <v>92115980</v>
          </cell>
          <cell r="J32">
            <v>0.96135232625706979</v>
          </cell>
          <cell r="K32">
            <v>0.98096073837761522</v>
          </cell>
          <cell r="L32">
            <v>0.98012731839996392</v>
          </cell>
          <cell r="M32">
            <v>0.99710945187520406</v>
          </cell>
          <cell r="N32">
            <v>0.93477790494473034</v>
          </cell>
          <cell r="O32">
            <v>0.97458403534560234</v>
          </cell>
          <cell r="P32">
            <v>0.94696997619140566</v>
          </cell>
          <cell r="Q32">
            <v>1.0409796156415112</v>
          </cell>
          <cell r="R32">
            <v>1.0278242461862588</v>
          </cell>
          <cell r="S32">
            <v>1.0040333435800635</v>
          </cell>
          <cell r="T32">
            <v>1.0710920701988553</v>
          </cell>
          <cell r="V32">
            <v>0.98954864286480726</v>
          </cell>
          <cell r="W32">
            <v>0.9897855235891958</v>
          </cell>
          <cell r="X32">
            <v>1.0499274305549111</v>
          </cell>
          <cell r="Y32">
            <v>0.94759346202081274</v>
          </cell>
          <cell r="Z32">
            <v>1.0201407857650122</v>
          </cell>
          <cell r="AA32">
            <v>0.95833634808222512</v>
          </cell>
          <cell r="AB32">
            <v>0.97896939467314248</v>
          </cell>
          <cell r="AC32">
            <v>1.0006265573661248</v>
          </cell>
          <cell r="AD32">
            <v>1.0418721013155845</v>
          </cell>
          <cell r="AE32">
            <v>0.98954370391523205</v>
          </cell>
          <cell r="AF32">
            <v>1.019941032184539</v>
          </cell>
          <cell r="AG32">
            <v>1.0137150176684127</v>
          </cell>
        </row>
        <row r="33">
          <cell r="A33" t="str">
            <v>1-ZEu</v>
          </cell>
          <cell r="B33">
            <v>314281357</v>
          </cell>
          <cell r="C33" t="str">
            <v>19300000</v>
          </cell>
          <cell r="D33" t="str">
            <v>Calçado e suas partes</v>
          </cell>
          <cell r="E33">
            <v>1</v>
          </cell>
          <cell r="F33">
            <v>0</v>
          </cell>
          <cell r="G33">
            <v>0</v>
          </cell>
          <cell r="H33">
            <v>1</v>
          </cell>
          <cell r="I33">
            <v>314281357</v>
          </cell>
          <cell r="J33">
            <v>0.96025577039365817</v>
          </cell>
          <cell r="K33">
            <v>0.96667426129004252</v>
          </cell>
          <cell r="L33">
            <v>0.94838570474989181</v>
          </cell>
          <cell r="M33">
            <v>0.9212578799800285</v>
          </cell>
          <cell r="N33">
            <v>0.9097080455457871</v>
          </cell>
          <cell r="O33">
            <v>0.92963581313538868</v>
          </cell>
          <cell r="P33">
            <v>0.98466353154692121</v>
          </cell>
          <cell r="Q33">
            <v>1.0358116049693444</v>
          </cell>
          <cell r="R33">
            <v>1.0445792668397795</v>
          </cell>
          <cell r="S33">
            <v>1.031620842103298</v>
          </cell>
          <cell r="T33">
            <v>1.0263031431603877</v>
          </cell>
          <cell r="V33">
            <v>0.99210843599828635</v>
          </cell>
          <cell r="W33">
            <v>0.97529556743178458</v>
          </cell>
          <cell r="X33">
            <v>0.93891423952490105</v>
          </cell>
          <cell r="Y33">
            <v>0.95588934025192129</v>
          </cell>
          <cell r="Z33">
            <v>0.94664856018089327</v>
          </cell>
          <cell r="AA33">
            <v>0.96781081458133089</v>
          </cell>
          <cell r="AB33">
            <v>0.98190709058506576</v>
          </cell>
          <cell r="AC33">
            <v>1.0108631446578129</v>
          </cell>
          <cell r="AD33">
            <v>1.0238936395704703</v>
          </cell>
          <cell r="AE33">
            <v>1.0388161906330564</v>
          </cell>
          <cell r="AF33">
            <v>1.0518489199412631</v>
          </cell>
          <cell r="AG33">
            <v>1.1160040566432146</v>
          </cell>
        </row>
        <row r="34">
          <cell r="A34" t="str">
            <v>1-ZEu</v>
          </cell>
          <cell r="B34">
            <v>269751591</v>
          </cell>
          <cell r="C34" t="str">
            <v>20000000</v>
          </cell>
          <cell r="D34" t="str">
            <v>Madeira e suas obras (excepto mobiliário), obras de cestaria e de espartaria</v>
          </cell>
          <cell r="E34">
            <v>1</v>
          </cell>
          <cell r="F34">
            <v>0</v>
          </cell>
          <cell r="G34">
            <v>0</v>
          </cell>
          <cell r="H34">
            <v>1</v>
          </cell>
          <cell r="I34">
            <v>269751591</v>
          </cell>
          <cell r="J34">
            <v>1.0185016762388761</v>
          </cell>
          <cell r="K34">
            <v>0.97931598782851981</v>
          </cell>
          <cell r="L34">
            <v>0.9929165161463458</v>
          </cell>
          <cell r="M34">
            <v>1.0050639721074888</v>
          </cell>
          <cell r="N34">
            <v>1.0362281087052758</v>
          </cell>
          <cell r="O34">
            <v>1.0262578405495464</v>
          </cell>
          <cell r="P34">
            <v>1.0305116445385525</v>
          </cell>
          <cell r="Q34">
            <v>0.97424383272512882</v>
          </cell>
          <cell r="R34">
            <v>1.0174270040077606</v>
          </cell>
          <cell r="S34">
            <v>1.0131486137007082</v>
          </cell>
          <cell r="T34">
            <v>1.034653490812445</v>
          </cell>
          <cell r="V34">
            <v>0.98917882396730317</v>
          </cell>
          <cell r="W34">
            <v>0.99194891278884412</v>
          </cell>
          <cell r="X34">
            <v>1.0077991601889875</v>
          </cell>
          <cell r="Y34">
            <v>1.0101620568196323</v>
          </cell>
          <cell r="Z34">
            <v>1.0167376680324456</v>
          </cell>
          <cell r="AA34">
            <v>1.0089389643934368</v>
          </cell>
          <cell r="AB34">
            <v>1.0281072090558565</v>
          </cell>
          <cell r="AC34">
            <v>0.99019274298045867</v>
          </cell>
          <cell r="AD34">
            <v>0.9964671532722652</v>
          </cell>
          <cell r="AE34">
            <v>0.97081534626417876</v>
          </cell>
          <cell r="AF34">
            <v>0.98562510810144988</v>
          </cell>
          <cell r="AG34">
            <v>1.0040268541351416</v>
          </cell>
        </row>
        <row r="35">
          <cell r="A35" t="str">
            <v>1-ZEu</v>
          </cell>
          <cell r="B35">
            <v>505753026</v>
          </cell>
          <cell r="C35" t="str">
            <v>21100000</v>
          </cell>
          <cell r="D35" t="str">
            <v>Pasta,papel e cartão</v>
          </cell>
          <cell r="E35">
            <v>1</v>
          </cell>
          <cell r="F35">
            <v>0</v>
          </cell>
          <cell r="G35">
            <v>0</v>
          </cell>
          <cell r="H35">
            <v>1</v>
          </cell>
          <cell r="I35">
            <v>505753026</v>
          </cell>
          <cell r="J35">
            <v>1.0309152137902147</v>
          </cell>
          <cell r="K35">
            <v>1.025995134713928</v>
          </cell>
          <cell r="L35">
            <v>1.0211994725788274</v>
          </cell>
          <cell r="M35">
            <v>0.9462021417597043</v>
          </cell>
          <cell r="N35">
            <v>1.1169996808699216</v>
          </cell>
          <cell r="O35">
            <v>1.034055293884687</v>
          </cell>
          <cell r="P35">
            <v>0.97594057086722008</v>
          </cell>
          <cell r="Q35">
            <v>1.033695319879476</v>
          </cell>
          <cell r="R35">
            <v>1.0095262121843247</v>
          </cell>
          <cell r="S35">
            <v>1.0893165791804169</v>
          </cell>
          <cell r="T35">
            <v>1.1106674129775718</v>
          </cell>
          <cell r="V35">
            <v>1.0056562864675005</v>
          </cell>
          <cell r="W35">
            <v>0.99233846072050036</v>
          </cell>
          <cell r="X35">
            <v>0.99591598168183448</v>
          </cell>
          <cell r="Y35">
            <v>1.0286786960863992</v>
          </cell>
          <cell r="Z35">
            <v>1.0309426368031442</v>
          </cell>
          <cell r="AA35">
            <v>0.95322251697141291</v>
          </cell>
          <cell r="AB35">
            <v>0.95547645572584727</v>
          </cell>
          <cell r="AC35">
            <v>0.94733904693349924</v>
          </cell>
          <cell r="AD35">
            <v>0.94596349586832229</v>
          </cell>
          <cell r="AE35">
            <v>1.0589184601350763</v>
          </cell>
          <cell r="AF35">
            <v>1.0571113717383376</v>
          </cell>
          <cell r="AG35">
            <v>1.0284365908681254</v>
          </cell>
        </row>
        <row r="36">
          <cell r="A36" t="str">
            <v>1-ZEu</v>
          </cell>
          <cell r="B36">
            <v>297481751</v>
          </cell>
          <cell r="C36" t="str">
            <v>21200000</v>
          </cell>
          <cell r="D36" t="str">
            <v>Artigos de papel e cartão</v>
          </cell>
          <cell r="E36">
            <v>1</v>
          </cell>
          <cell r="F36">
            <v>0</v>
          </cell>
          <cell r="G36">
            <v>0</v>
          </cell>
          <cell r="H36">
            <v>1</v>
          </cell>
          <cell r="I36">
            <v>297481751</v>
          </cell>
          <cell r="J36">
            <v>1.0122965280384115</v>
          </cell>
          <cell r="K36">
            <v>0.99544815379540375</v>
          </cell>
          <cell r="L36">
            <v>1.0104200443487754</v>
          </cell>
          <cell r="M36">
            <v>1.015384700790837</v>
          </cell>
          <cell r="N36">
            <v>1.0049162576400201</v>
          </cell>
          <cell r="O36">
            <v>1.0145016710650705</v>
          </cell>
          <cell r="P36">
            <v>1.0069782778127316</v>
          </cell>
          <cell r="Q36">
            <v>1.0126991568292445</v>
          </cell>
          <cell r="R36">
            <v>0.99291293502906608</v>
          </cell>
          <cell r="S36">
            <v>1.0019973736563097</v>
          </cell>
          <cell r="T36">
            <v>0.982304312739255</v>
          </cell>
          <cell r="V36">
            <v>1.0118277885581528</v>
          </cell>
          <cell r="W36">
            <v>1.0144984251225959</v>
          </cell>
          <cell r="X36">
            <v>1.0102069228043888</v>
          </cell>
          <cell r="Y36">
            <v>1.0132489123434212</v>
          </cell>
          <cell r="Z36">
            <v>1.0053126385767517</v>
          </cell>
          <cell r="AA36">
            <v>1.0040776995106395</v>
          </cell>
          <cell r="AB36">
            <v>0.98939984461715669</v>
          </cell>
          <cell r="AC36">
            <v>0.98352698542990968</v>
          </cell>
          <cell r="AD36">
            <v>0.98965074932252239</v>
          </cell>
          <cell r="AE36">
            <v>0.98760023427643773</v>
          </cell>
          <cell r="AF36">
            <v>0.99783380172699598</v>
          </cell>
          <cell r="AG36">
            <v>0.99281599771102791</v>
          </cell>
        </row>
        <row r="37">
          <cell r="A37" t="str">
            <v>1-ZEu</v>
          </cell>
          <cell r="B37">
            <v>227021298</v>
          </cell>
          <cell r="C37" t="str">
            <v>22000000</v>
          </cell>
          <cell r="D37" t="str">
            <v>Material impresso, suportes gravados e trabalhos de impressão</v>
          </cell>
          <cell r="E37">
            <v>1</v>
          </cell>
          <cell r="F37">
            <v>0</v>
          </cell>
          <cell r="G37">
            <v>0</v>
          </cell>
          <cell r="H37">
            <v>1</v>
          </cell>
          <cell r="I37">
            <v>227021298</v>
          </cell>
          <cell r="J37">
            <v>0.93574744176802604</v>
          </cell>
          <cell r="K37">
            <v>0.9478148452473254</v>
          </cell>
          <cell r="L37">
            <v>0.95752975700432497</v>
          </cell>
          <cell r="M37">
            <v>1.0113940050237749</v>
          </cell>
          <cell r="N37">
            <v>0.93150884873358386</v>
          </cell>
          <cell r="O37">
            <v>0.96907980456420961</v>
          </cell>
          <cell r="P37">
            <v>0.94822076576141667</v>
          </cell>
          <cell r="Q37">
            <v>1.1013622224281321</v>
          </cell>
          <cell r="R37">
            <v>0.98421008677402733</v>
          </cell>
          <cell r="S37">
            <v>0.93972527225185376</v>
          </cell>
          <cell r="T37">
            <v>0.78709719696218938</v>
          </cell>
          <cell r="V37">
            <v>1.0121288262564692</v>
          </cell>
          <cell r="W37">
            <v>1.0008539070192968</v>
          </cell>
          <cell r="X37">
            <v>0.92400250134091133</v>
          </cell>
          <cell r="Y37">
            <v>1.0515632174123453</v>
          </cell>
          <cell r="Z37">
            <v>0.95412423461264895</v>
          </cell>
          <cell r="AA37">
            <v>1.2043781526381554</v>
          </cell>
          <cell r="AB37">
            <v>0.96026796641143308</v>
          </cell>
          <cell r="AC37">
            <v>0.83963878267512249</v>
          </cell>
          <cell r="AD37">
            <v>1.1533439563508794</v>
          </cell>
          <cell r="AE37">
            <v>0.88255983742812383</v>
          </cell>
          <cell r="AF37">
            <v>0.96905462065274928</v>
          </cell>
          <cell r="AG37">
            <v>1.048083997201865</v>
          </cell>
        </row>
        <row r="38">
          <cell r="A38" t="str">
            <v>1-ZEu</v>
          </cell>
          <cell r="B38">
            <v>3697295</v>
          </cell>
          <cell r="C38" t="str">
            <v>23100000</v>
          </cell>
          <cell r="D38" t="str">
            <v>Produtos de coqueria</v>
          </cell>
          <cell r="E38">
            <v>1</v>
          </cell>
          <cell r="F38">
            <v>0</v>
          </cell>
          <cell r="G38">
            <v>1</v>
          </cell>
          <cell r="H38">
            <v>0</v>
          </cell>
          <cell r="I38">
            <v>3697295</v>
          </cell>
          <cell r="J38">
            <v>1.0488395102613399</v>
          </cell>
          <cell r="K38">
            <v>1.218984993712084</v>
          </cell>
          <cell r="L38">
            <v>1.2179430889191911</v>
          </cell>
          <cell r="M38">
            <v>1.2306115876924943</v>
          </cell>
          <cell r="N38">
            <v>1.2128639526172496</v>
          </cell>
          <cell r="O38">
            <v>1.2076365246067584</v>
          </cell>
          <cell r="P38">
            <v>1.1872390427617452</v>
          </cell>
          <cell r="Q38">
            <v>1.1885228404988608</v>
          </cell>
          <cell r="R38">
            <v>1.1906791169790831</v>
          </cell>
          <cell r="S38">
            <v>1.1873281138233198</v>
          </cell>
          <cell r="T38">
            <v>1.1796464176721404</v>
          </cell>
          <cell r="V38">
            <v>0.90274830647230997</v>
          </cell>
          <cell r="W38">
            <v>0.89743734549024612</v>
          </cell>
          <cell r="X38">
            <v>0.90519556603313844</v>
          </cell>
          <cell r="Y38">
            <v>0.90320735299543797</v>
          </cell>
          <cell r="Z38">
            <v>0.91353435539803984</v>
          </cell>
          <cell r="AA38">
            <v>1.0082355141516797</v>
          </cell>
          <cell r="AB38">
            <v>1.031644059337242</v>
          </cell>
          <cell r="AC38">
            <v>1.0300444724417805</v>
          </cell>
          <cell r="AD38">
            <v>1.0306951879807722</v>
          </cell>
          <cell r="AE38">
            <v>1.2325624426994275</v>
          </cell>
          <cell r="AF38">
            <v>1.0780784130488084</v>
          </cell>
          <cell r="AG38">
            <v>1.0666169839511168</v>
          </cell>
        </row>
        <row r="39">
          <cell r="A39" t="str">
            <v>1-ZEu</v>
          </cell>
          <cell r="B39">
            <v>0</v>
          </cell>
          <cell r="C39" t="str">
            <v>2320000A</v>
          </cell>
          <cell r="D39" t="str">
            <v>abastecimentos à navegação e provisões de bordo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1-ZEu</v>
          </cell>
          <cell r="B40">
            <v>142054801</v>
          </cell>
          <cell r="C40" t="str">
            <v>2320000B</v>
          </cell>
          <cell r="D40" t="str">
            <v xml:space="preserve"> Restantes produtos CNBS da Classe 2320</v>
          </cell>
          <cell r="E40">
            <v>1</v>
          </cell>
          <cell r="F40">
            <v>0</v>
          </cell>
          <cell r="G40">
            <v>1</v>
          </cell>
          <cell r="H40">
            <v>0</v>
          </cell>
          <cell r="I40">
            <v>142054801</v>
          </cell>
          <cell r="J40">
            <v>1.2373323138903511</v>
          </cell>
          <cell r="K40">
            <v>1.0700517283697242</v>
          </cell>
          <cell r="L40">
            <v>1.0991154159296259</v>
          </cell>
          <cell r="M40">
            <v>1.2562172276091161</v>
          </cell>
          <cell r="N40">
            <v>1.1685809500111479</v>
          </cell>
          <cell r="O40">
            <v>1.3387502369611504</v>
          </cell>
          <cell r="P40">
            <v>1.2249808552793486</v>
          </cell>
          <cell r="Q40">
            <v>1.3344901479174247</v>
          </cell>
          <cell r="R40">
            <v>2.3302894940853762</v>
          </cell>
          <cell r="S40">
            <v>1.3141654653849861</v>
          </cell>
          <cell r="T40">
            <v>2.1660967108530524</v>
          </cell>
          <cell r="V40">
            <v>0.99918829955475774</v>
          </cell>
          <cell r="W40">
            <v>0.9638437476044468</v>
          </cell>
          <cell r="X40">
            <v>0.9699256620004798</v>
          </cell>
          <cell r="Y40">
            <v>0.8634492323674603</v>
          </cell>
          <cell r="Z40">
            <v>1.0091816768296256</v>
          </cell>
          <cell r="AA40">
            <v>0.986000709501197</v>
          </cell>
          <cell r="AB40">
            <v>0.95886925651743715</v>
          </cell>
          <cell r="AC40">
            <v>0.99062055834077323</v>
          </cell>
          <cell r="AD40">
            <v>1.0624446437181028</v>
          </cell>
          <cell r="AE40">
            <v>1.0106928054760123</v>
          </cell>
          <cell r="AF40">
            <v>1.0687558499978735</v>
          </cell>
          <cell r="AG40">
            <v>1.1170275580918343</v>
          </cell>
        </row>
        <row r="41">
          <cell r="A41" t="str">
            <v>1-ZEu</v>
          </cell>
          <cell r="B41">
            <v>34197966</v>
          </cell>
          <cell r="C41" t="str">
            <v>23200110</v>
          </cell>
          <cell r="D41" t="str">
            <v>gasolina para motores, incluído de aviação</v>
          </cell>
          <cell r="E41">
            <v>1</v>
          </cell>
          <cell r="F41">
            <v>0</v>
          </cell>
          <cell r="G41">
            <v>1</v>
          </cell>
          <cell r="H41">
            <v>0</v>
          </cell>
          <cell r="I41">
            <v>34197966</v>
          </cell>
          <cell r="J41">
            <v>1.1633563247714036</v>
          </cell>
          <cell r="K41">
            <v>4.965555316450847</v>
          </cell>
          <cell r="L41">
            <v>0.89232288522057346</v>
          </cell>
          <cell r="M41">
            <v>1.0528043713442616</v>
          </cell>
          <cell r="N41">
            <v>1.0904584496125183</v>
          </cell>
          <cell r="O41">
            <v>0.95392756253115363</v>
          </cell>
          <cell r="P41">
            <v>1.3313125703082851</v>
          </cell>
          <cell r="Q41">
            <v>1.3833045736927589</v>
          </cell>
          <cell r="R41">
            <v>2.6105347099333325</v>
          </cell>
          <cell r="S41">
            <v>503.5215010534265</v>
          </cell>
          <cell r="T41">
            <v>1.1991846459462105</v>
          </cell>
          <cell r="V41">
            <v>0.76560450976264538</v>
          </cell>
          <cell r="W41">
            <v>0.5925985041239088</v>
          </cell>
          <cell r="X41">
            <v>0.94055495110643128</v>
          </cell>
          <cell r="Y41">
            <v>0.57092826007333375</v>
          </cell>
          <cell r="Z41">
            <v>1.909624572391301</v>
          </cell>
          <cell r="AA41">
            <v>0.76154761252806735</v>
          </cell>
          <cell r="AB41">
            <v>0.85818906409212536</v>
          </cell>
          <cell r="AC41">
            <v>1.1793240112925822</v>
          </cell>
          <cell r="AD41">
            <v>0.88115912663249085</v>
          </cell>
          <cell r="AE41">
            <v>1.665598495223708</v>
          </cell>
          <cell r="AF41">
            <v>1.0001376934855424</v>
          </cell>
          <cell r="AG41">
            <v>0.87473319928786308</v>
          </cell>
        </row>
        <row r="42">
          <cell r="A42" t="str">
            <v>1-ZEu</v>
          </cell>
          <cell r="B42">
            <v>118513434</v>
          </cell>
          <cell r="C42" t="str">
            <v>23200150</v>
          </cell>
          <cell r="D42" t="str">
            <v>gasóleos e marine diesel</v>
          </cell>
          <cell r="E42">
            <v>1</v>
          </cell>
          <cell r="F42">
            <v>0</v>
          </cell>
          <cell r="G42">
            <v>1</v>
          </cell>
          <cell r="H42">
            <v>0</v>
          </cell>
          <cell r="I42">
            <v>118513434</v>
          </cell>
          <cell r="J42">
            <v>0.89147104705389946</v>
          </cell>
          <cell r="K42">
            <v>1.2470920299179635</v>
          </cell>
          <cell r="L42">
            <v>1.1355120424211227</v>
          </cell>
          <cell r="M42">
            <v>1.1839649171954809</v>
          </cell>
          <cell r="N42">
            <v>1.1949081904356504</v>
          </cell>
          <cell r="O42">
            <v>1.0189374083796976</v>
          </cell>
          <cell r="P42">
            <v>1.0929407791380514</v>
          </cell>
          <cell r="Q42">
            <v>1.0918284342880216</v>
          </cell>
          <cell r="R42">
            <v>1.1911699324483267</v>
          </cell>
          <cell r="S42">
            <v>1.2679950107970026</v>
          </cell>
          <cell r="T42">
            <v>1.19294196359786</v>
          </cell>
          <cell r="V42">
            <v>0.71090440250841191</v>
          </cell>
          <cell r="W42">
            <v>0.67159365513158198</v>
          </cell>
          <cell r="X42">
            <v>0.90562152261930295</v>
          </cell>
          <cell r="Y42">
            <v>0.99338526503026991</v>
          </cell>
          <cell r="Z42">
            <v>1.0135929417306546</v>
          </cell>
          <cell r="AA42">
            <v>0.69868735657654446</v>
          </cell>
          <cell r="AB42">
            <v>1.2745886450123858</v>
          </cell>
          <cell r="AC42">
            <v>0.90883216300696845</v>
          </cell>
          <cell r="AD42">
            <v>0.74663973831545638</v>
          </cell>
          <cell r="AE42">
            <v>2.2414533020599152</v>
          </cell>
          <cell r="AF42">
            <v>1.0358072681702448</v>
          </cell>
          <cell r="AG42">
            <v>0.79889373983826351</v>
          </cell>
        </row>
        <row r="43">
          <cell r="A43" t="str">
            <v>1-ZEu</v>
          </cell>
          <cell r="B43">
            <v>45940779</v>
          </cell>
          <cell r="C43" t="str">
            <v>23200170</v>
          </cell>
          <cell r="D43" t="str">
            <v>fuel-óleos</v>
          </cell>
          <cell r="E43">
            <v>1</v>
          </cell>
          <cell r="F43">
            <v>0</v>
          </cell>
          <cell r="G43">
            <v>1</v>
          </cell>
          <cell r="H43">
            <v>0</v>
          </cell>
          <cell r="I43">
            <v>45940779</v>
          </cell>
          <cell r="J43">
            <v>1.1119131396563724</v>
          </cell>
          <cell r="K43">
            <v>1.2112950806168774</v>
          </cell>
          <cell r="L43">
            <v>1.4383704548511982</v>
          </cell>
          <cell r="M43">
            <v>1.0302819275872943</v>
          </cell>
          <cell r="O43">
            <v>1.0955793624007164</v>
          </cell>
          <cell r="P43">
            <v>1.8278168201892184</v>
          </cell>
          <cell r="Q43">
            <v>1.943406077505333</v>
          </cell>
          <cell r="R43">
            <v>1.9652658340480362</v>
          </cell>
          <cell r="S43">
            <v>2.0514508762316837</v>
          </cell>
          <cell r="T43">
            <v>1.4295803532188738</v>
          </cell>
          <cell r="V43">
            <v>0.55103200710011391</v>
          </cell>
          <cell r="W43">
            <v>0.99433899096535616</v>
          </cell>
          <cell r="X43">
            <v>0.59812667660008378</v>
          </cell>
          <cell r="Y43">
            <v>1.0370877779168808</v>
          </cell>
          <cell r="Z43">
            <v>1.0375154598432075</v>
          </cell>
          <cell r="AA43">
            <v>1.1905381978846696</v>
          </cell>
          <cell r="AB43">
            <v>1.1525529875674929</v>
          </cell>
          <cell r="AC43">
            <v>1.0890481488331836</v>
          </cell>
          <cell r="AE43">
            <v>1.2187031115579368</v>
          </cell>
          <cell r="AF43">
            <v>1.1387585688872377</v>
          </cell>
          <cell r="AG43">
            <v>0.99229807284383775</v>
          </cell>
        </row>
        <row r="44">
          <cell r="A44" t="str">
            <v>1-ZEu</v>
          </cell>
          <cell r="B44">
            <v>58609538</v>
          </cell>
          <cell r="C44" t="str">
            <v>23200210</v>
          </cell>
          <cell r="D44" t="str">
            <v>propano e butano liquefeitos</v>
          </cell>
          <cell r="E44">
            <v>1</v>
          </cell>
          <cell r="F44">
            <v>0</v>
          </cell>
          <cell r="G44">
            <v>1</v>
          </cell>
          <cell r="H44">
            <v>0</v>
          </cell>
          <cell r="I44">
            <v>58609538</v>
          </cell>
          <cell r="J44">
            <v>0.99316081839831039</v>
          </cell>
          <cell r="K44">
            <v>1.104491877902364</v>
          </cell>
          <cell r="L44">
            <v>1.0256253354102609</v>
          </cell>
          <cell r="M44">
            <v>1.1000007407171437</v>
          </cell>
          <cell r="N44">
            <v>1.0629754855236415</v>
          </cell>
          <cell r="O44">
            <v>1.062749307844278</v>
          </cell>
          <cell r="P44">
            <v>1.1752703783135807</v>
          </cell>
          <cell r="Q44">
            <v>1.2328060222831487</v>
          </cell>
          <cell r="R44">
            <v>1.3373064931315219</v>
          </cell>
          <cell r="S44">
            <v>1.4738821479901316</v>
          </cell>
          <cell r="T44">
            <v>1.6328194688654827</v>
          </cell>
          <cell r="V44">
            <v>0.93167516726665545</v>
          </cell>
          <cell r="W44">
            <v>0.89083515686490378</v>
          </cell>
          <cell r="X44">
            <v>0.88382763348557769</v>
          </cell>
          <cell r="Y44">
            <v>0.90692477644638936</v>
          </cell>
          <cell r="Z44">
            <v>0.93306752433021267</v>
          </cell>
          <cell r="AA44">
            <v>0.95821248761673405</v>
          </cell>
          <cell r="AB44">
            <v>0.91180513885027392</v>
          </cell>
          <cell r="AC44">
            <v>1.0136417910037483</v>
          </cell>
          <cell r="AD44">
            <v>1.0870785658297697</v>
          </cell>
          <cell r="AE44">
            <v>1.1623483225643323</v>
          </cell>
          <cell r="AF44">
            <v>1.2139961285522205</v>
          </cell>
          <cell r="AG44">
            <v>1.1065873071891827</v>
          </cell>
        </row>
        <row r="45">
          <cell r="A45" t="str">
            <v>1-ZEu</v>
          </cell>
          <cell r="B45">
            <v>41192224</v>
          </cell>
          <cell r="C45" t="str">
            <v>23200320</v>
          </cell>
          <cell r="D45" t="str">
            <v>coque e betume de petróleo, e outros resíduos de óleos de petróleo</v>
          </cell>
          <cell r="E45">
            <v>1</v>
          </cell>
          <cell r="F45">
            <v>0</v>
          </cell>
          <cell r="G45">
            <v>1</v>
          </cell>
          <cell r="H45">
            <v>0</v>
          </cell>
          <cell r="I45">
            <v>41192224</v>
          </cell>
          <cell r="J45">
            <v>0.94464146180571051</v>
          </cell>
          <cell r="K45">
            <v>1.0666609770544375</v>
          </cell>
          <cell r="L45">
            <v>1.2286209788538867</v>
          </cell>
          <cell r="M45">
            <v>1.3942170906446794</v>
          </cell>
          <cell r="N45">
            <v>1.4102031051931334</v>
          </cell>
          <cell r="O45">
            <v>1.4777618452921857</v>
          </cell>
          <cell r="P45">
            <v>1.5584362506046943</v>
          </cell>
          <cell r="Q45">
            <v>1.6307553287098548</v>
          </cell>
          <cell r="R45">
            <v>1.7640188433514887</v>
          </cell>
          <cell r="S45">
            <v>1.7041842416469861</v>
          </cell>
          <cell r="T45">
            <v>1.6373117744524939</v>
          </cell>
          <cell r="V45">
            <v>0.73274418852338929</v>
          </cell>
          <cell r="W45">
            <v>0.89313371426012167</v>
          </cell>
          <cell r="X45">
            <v>0.94598513260677985</v>
          </cell>
          <cell r="Y45">
            <v>1.0201194541047434</v>
          </cell>
          <cell r="Z45">
            <v>1.1579787710157747</v>
          </cell>
          <cell r="AA45">
            <v>1.0473265893003036</v>
          </cell>
          <cell r="AB45">
            <v>1.0833012679239122</v>
          </cell>
          <cell r="AC45">
            <v>1.1134044924681714</v>
          </cell>
          <cell r="AD45">
            <v>1.1011986796980249</v>
          </cell>
          <cell r="AE45">
            <v>1.0979643025251655</v>
          </cell>
          <cell r="AF45">
            <v>0.92359541888717678</v>
          </cell>
          <cell r="AG45">
            <v>0.8832479886864375</v>
          </cell>
        </row>
        <row r="46">
          <cell r="A46" t="str">
            <v>1-ZEu</v>
          </cell>
          <cell r="B46">
            <v>2605867</v>
          </cell>
          <cell r="C46" t="str">
            <v>23300000</v>
          </cell>
          <cell r="D46" t="str">
            <v>Combustível nuclear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2605867</v>
          </cell>
          <cell r="J46">
            <v>1.1199549546372525</v>
          </cell>
          <cell r="K46">
            <v>0.96423844019045657</v>
          </cell>
          <cell r="L46">
            <v>1.2585082847003379</v>
          </cell>
          <cell r="M46">
            <v>0.92223231933408423</v>
          </cell>
          <cell r="N46">
            <v>1.155379615086386</v>
          </cell>
          <cell r="O46">
            <v>1.3017374251576517</v>
          </cell>
          <cell r="P46">
            <v>0.96235247434745219</v>
          </cell>
          <cell r="Q46">
            <v>0.84669858374424245</v>
          </cell>
          <cell r="R46">
            <v>0.62704431483311818</v>
          </cell>
          <cell r="S46">
            <v>1.2834165884881727</v>
          </cell>
          <cell r="T46">
            <v>0.77296117602297043</v>
          </cell>
          <cell r="V46">
            <v>0.91116926101008988</v>
          </cell>
          <cell r="W46">
            <v>1.4798528923286769</v>
          </cell>
          <cell r="X46">
            <v>1.3332199636638422</v>
          </cell>
          <cell r="Y46">
            <v>1.0649582730494804</v>
          </cell>
          <cell r="Z46">
            <v>0.95484138519494044</v>
          </cell>
          <cell r="AA46">
            <v>0.87490707013532187</v>
          </cell>
          <cell r="AB46">
            <v>1.1367648152181642</v>
          </cell>
          <cell r="AC46">
            <v>0.81091956129837739</v>
          </cell>
          <cell r="AD46">
            <v>0.89573599340587273</v>
          </cell>
          <cell r="AE46">
            <v>0.76923659105188502</v>
          </cell>
          <cell r="AF46">
            <v>0.79176570737135998</v>
          </cell>
          <cell r="AG46">
            <v>0.97662848627198973</v>
          </cell>
        </row>
        <row r="47">
          <cell r="A47" t="str">
            <v>1-ZEu</v>
          </cell>
          <cell r="B47">
            <v>0</v>
          </cell>
          <cell r="C47" t="str">
            <v>240E0000</v>
          </cell>
          <cell r="D47" t="str">
            <v>Enc.Postais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1-ZEu</v>
          </cell>
          <cell r="B48">
            <v>1512618636</v>
          </cell>
          <cell r="C48" t="str">
            <v>24100000</v>
          </cell>
          <cell r="D48" t="str">
            <v>Produtos químicos de base</v>
          </cell>
          <cell r="E48">
            <v>1</v>
          </cell>
          <cell r="F48">
            <v>0</v>
          </cell>
          <cell r="G48">
            <v>0</v>
          </cell>
          <cell r="H48">
            <v>1</v>
          </cell>
          <cell r="I48">
            <v>1512618636</v>
          </cell>
          <cell r="J48">
            <v>1.1088333114369096</v>
          </cell>
          <cell r="K48">
            <v>1.1086329162430679</v>
          </cell>
          <cell r="L48">
            <v>1.0973598252709948</v>
          </cell>
          <cell r="M48">
            <v>1.0879195491445315</v>
          </cell>
          <cell r="N48">
            <v>1.0793811863166125</v>
          </cell>
          <cell r="O48">
            <v>1.0351196660657742</v>
          </cell>
          <cell r="P48">
            <v>1.024224682244703</v>
          </cell>
          <cell r="Q48">
            <v>1.0240966562038465</v>
          </cell>
          <cell r="R48">
            <v>1.0424184706270778</v>
          </cell>
          <cell r="S48">
            <v>1.1093583069980568</v>
          </cell>
          <cell r="T48">
            <v>1.1614744328867317</v>
          </cell>
          <cell r="V48">
            <v>0.90608296509760444</v>
          </cell>
          <cell r="W48">
            <v>0.92894788664448502</v>
          </cell>
          <cell r="X48">
            <v>0.94862134015995647</v>
          </cell>
          <cell r="Y48">
            <v>0.94987007242584831</v>
          </cell>
          <cell r="Z48">
            <v>0.96907829274411539</v>
          </cell>
          <cell r="AA48">
            <v>0.97984377043218351</v>
          </cell>
          <cell r="AB48">
            <v>0.99673004184973912</v>
          </cell>
          <cell r="AC48">
            <v>1.0076694394142369</v>
          </cell>
          <cell r="AD48">
            <v>1.0353357153929039</v>
          </cell>
          <cell r="AE48">
            <v>1.0748499243981262</v>
          </cell>
          <cell r="AF48">
            <v>1.0994249603342434</v>
          </cell>
          <cell r="AG48">
            <v>1.1035455911065577</v>
          </cell>
        </row>
        <row r="49">
          <cell r="A49" t="str">
            <v>1-ZEu</v>
          </cell>
          <cell r="B49">
            <v>82709997</v>
          </cell>
          <cell r="C49" t="str">
            <v>24200000</v>
          </cell>
          <cell r="D49" t="str">
            <v>Pesticidas e outros produtos agroquímicos</v>
          </cell>
          <cell r="E49">
            <v>1</v>
          </cell>
          <cell r="F49">
            <v>0</v>
          </cell>
          <cell r="G49">
            <v>0</v>
          </cell>
          <cell r="H49">
            <v>1</v>
          </cell>
          <cell r="I49">
            <v>82709997</v>
          </cell>
          <cell r="J49">
            <v>1.1438518573911691</v>
          </cell>
          <cell r="K49">
            <v>1.0229574884767514</v>
          </cell>
          <cell r="L49">
            <v>0.85784285219793688</v>
          </cell>
          <cell r="M49">
            <v>0.98341635372291292</v>
          </cell>
          <cell r="N49">
            <v>1.040875871766396</v>
          </cell>
          <cell r="O49">
            <v>0.93929857590668575</v>
          </cell>
          <cell r="P49">
            <v>1.0037131070375549</v>
          </cell>
          <cell r="Q49">
            <v>1.2051170497414556</v>
          </cell>
          <cell r="R49">
            <v>0.88515342578003264</v>
          </cell>
          <cell r="S49">
            <v>0.96644465875817531</v>
          </cell>
          <cell r="T49">
            <v>0.94325199180050734</v>
          </cell>
          <cell r="V49">
            <v>0.89152363348687669</v>
          </cell>
          <cell r="W49">
            <v>1.0142527396483323</v>
          </cell>
          <cell r="X49">
            <v>0.82864705273413675</v>
          </cell>
          <cell r="Y49">
            <v>0.91162868189725621</v>
          </cell>
          <cell r="Z49">
            <v>1.2441716689907527</v>
          </cell>
          <cell r="AA49">
            <v>1.0100930947937097</v>
          </cell>
          <cell r="AB49">
            <v>0.77206707937108088</v>
          </cell>
          <cell r="AC49">
            <v>1.4054387196580955</v>
          </cell>
          <cell r="AD49">
            <v>0.80490656006225947</v>
          </cell>
          <cell r="AE49">
            <v>1.3155185981535913</v>
          </cell>
          <cell r="AF49">
            <v>0.84117750153036808</v>
          </cell>
          <cell r="AG49">
            <v>0.96057466967353988</v>
          </cell>
        </row>
        <row r="50">
          <cell r="A50" t="str">
            <v>1-ZEu</v>
          </cell>
          <cell r="B50">
            <v>263440123</v>
          </cell>
          <cell r="C50" t="str">
            <v>24300000</v>
          </cell>
          <cell r="D50" t="str">
            <v>Tintas, vernizes e produtos similares, mastiques e tintas de impressão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263440123</v>
          </cell>
          <cell r="J50">
            <v>1.0159519061190891</v>
          </cell>
          <cell r="K50">
            <v>1.0224407577752717</v>
          </cell>
          <cell r="L50">
            <v>1.0591192817753894</v>
          </cell>
          <cell r="M50">
            <v>1.0388617146397452</v>
          </cell>
          <cell r="N50">
            <v>1.0839001209441605</v>
          </cell>
          <cell r="O50">
            <v>1.0627289879462638</v>
          </cell>
          <cell r="P50">
            <v>1.1482527379294885</v>
          </cell>
          <cell r="Q50">
            <v>1.1465370476676398</v>
          </cell>
          <cell r="R50">
            <v>1.1138740784300674</v>
          </cell>
          <cell r="S50">
            <v>1.0964112591155528</v>
          </cell>
          <cell r="T50">
            <v>1.1795391399901309</v>
          </cell>
          <cell r="V50">
            <v>1.0157118114810082</v>
          </cell>
          <cell r="W50">
            <v>0.99309025884381785</v>
          </cell>
          <cell r="X50">
            <v>1.0059338690996698</v>
          </cell>
          <cell r="Y50">
            <v>0.9588925944976161</v>
          </cell>
          <cell r="Z50">
            <v>1.0144435919910042</v>
          </cell>
          <cell r="AA50">
            <v>1.0069429543526391</v>
          </cell>
          <cell r="AB50">
            <v>0.9898868570667585</v>
          </cell>
          <cell r="AC50">
            <v>0.97316857166621173</v>
          </cell>
          <cell r="AD50">
            <v>1.0129285123835512</v>
          </cell>
          <cell r="AE50">
            <v>1.0282084752603606</v>
          </cell>
          <cell r="AF50">
            <v>1.0224179838071343</v>
          </cell>
          <cell r="AG50">
            <v>0.97837451955022892</v>
          </cell>
        </row>
        <row r="51">
          <cell r="A51" t="str">
            <v>1-ZEu</v>
          </cell>
          <cell r="B51">
            <v>84595658</v>
          </cell>
          <cell r="C51" t="str">
            <v>24410000</v>
          </cell>
          <cell r="D51" t="str">
            <v>Produtos farmacêuticos de base</v>
          </cell>
          <cell r="E51">
            <v>1</v>
          </cell>
          <cell r="F51">
            <v>0</v>
          </cell>
          <cell r="G51">
            <v>0</v>
          </cell>
          <cell r="H51">
            <v>1</v>
          </cell>
          <cell r="I51">
            <v>84595658</v>
          </cell>
          <cell r="J51">
            <v>0.99078597907703259</v>
          </cell>
          <cell r="K51">
            <v>1.0615749826439449</v>
          </cell>
          <cell r="L51">
            <v>1.0782600269952116</v>
          </cell>
          <cell r="M51">
            <v>0.95527327463373213</v>
          </cell>
          <cell r="N51">
            <v>0.98841825871398403</v>
          </cell>
          <cell r="O51">
            <v>1.0236821335229949</v>
          </cell>
          <cell r="P51">
            <v>0.75614697593470637</v>
          </cell>
          <cell r="Q51">
            <v>0.90403266838237561</v>
          </cell>
          <cell r="R51">
            <v>1.0834866394807618</v>
          </cell>
          <cell r="S51">
            <v>0.88598739456156483</v>
          </cell>
          <cell r="T51">
            <v>1.0606385359846853</v>
          </cell>
          <cell r="V51">
            <v>1.200392218900632</v>
          </cell>
          <cell r="W51">
            <v>1.1310035673425567</v>
          </cell>
          <cell r="X51">
            <v>1.0943250345757862</v>
          </cell>
          <cell r="Y51">
            <v>1.0772946161563663</v>
          </cell>
          <cell r="Z51">
            <v>1.0600333306760488</v>
          </cell>
          <cell r="AA51">
            <v>1.0184884853672886</v>
          </cell>
          <cell r="AB51">
            <v>0.95915713824623328</v>
          </cell>
          <cell r="AC51">
            <v>0.96395370708119388</v>
          </cell>
          <cell r="AD51">
            <v>0.85959928776686689</v>
          </cell>
          <cell r="AE51">
            <v>0.82157601337563224</v>
          </cell>
          <cell r="AF51">
            <v>0.8321121997946711</v>
          </cell>
          <cell r="AG51">
            <v>0.98206440071672385</v>
          </cell>
        </row>
        <row r="52">
          <cell r="A52" t="str">
            <v>1-ZEu</v>
          </cell>
          <cell r="B52">
            <v>985668178</v>
          </cell>
          <cell r="C52" t="str">
            <v>24420000</v>
          </cell>
          <cell r="D52" t="str">
            <v>Preparações farmacêuticas</v>
          </cell>
          <cell r="E52">
            <v>1</v>
          </cell>
          <cell r="F52">
            <v>0</v>
          </cell>
          <cell r="G52">
            <v>0</v>
          </cell>
          <cell r="H52">
            <v>1</v>
          </cell>
          <cell r="I52">
            <v>985668178</v>
          </cell>
          <cell r="J52">
            <v>0.91679724374993443</v>
          </cell>
          <cell r="K52">
            <v>1.0831022610192855</v>
          </cell>
          <cell r="L52">
            <v>0.98169895456946754</v>
          </cell>
          <cell r="M52">
            <v>1.060773462520066</v>
          </cell>
          <cell r="N52">
            <v>0.94044845376301078</v>
          </cell>
          <cell r="O52">
            <v>1.1852521905919626</v>
          </cell>
          <cell r="P52">
            <v>1.0531388526488019</v>
          </cell>
          <cell r="Q52">
            <v>1.0460086658899599</v>
          </cell>
          <cell r="R52">
            <v>1.3065492069510494</v>
          </cell>
          <cell r="S52">
            <v>0.93166927431192104</v>
          </cell>
          <cell r="T52">
            <v>1.1321617519096343</v>
          </cell>
          <cell r="V52">
            <v>0.88159822344809535</v>
          </cell>
          <cell r="W52">
            <v>0.8527167020274079</v>
          </cell>
          <cell r="X52">
            <v>1.0510043068116623</v>
          </cell>
          <cell r="Y52">
            <v>1.080373024604957</v>
          </cell>
          <cell r="Z52">
            <v>0.95608386971910619</v>
          </cell>
          <cell r="AA52">
            <v>0.96657742424493887</v>
          </cell>
          <cell r="AB52">
            <v>1.0364180325770955</v>
          </cell>
          <cell r="AC52">
            <v>1.1667737665834994</v>
          </cell>
          <cell r="AD52">
            <v>0.90869766178743383</v>
          </cell>
          <cell r="AE52">
            <v>1.1835090075598755</v>
          </cell>
          <cell r="AF52">
            <v>0.89931963597233799</v>
          </cell>
          <cell r="AG52">
            <v>1.0169283446635902</v>
          </cell>
        </row>
        <row r="53">
          <cell r="A53" t="str">
            <v>1-ZEu</v>
          </cell>
          <cell r="B53">
            <v>506415587</v>
          </cell>
          <cell r="C53" t="str">
            <v>24500000</v>
          </cell>
          <cell r="D53" t="str">
            <v>Glicerina, sabões e detergentes, produtos de limpeza e de polimento; perfumes, cosméticos e produtos de higiene</v>
          </cell>
          <cell r="E53">
            <v>1</v>
          </cell>
          <cell r="F53">
            <v>0</v>
          </cell>
          <cell r="G53">
            <v>0</v>
          </cell>
          <cell r="H53">
            <v>1</v>
          </cell>
          <cell r="I53">
            <v>506415587</v>
          </cell>
          <cell r="J53">
            <v>1.0031990796366546</v>
          </cell>
          <cell r="K53">
            <v>1.0322029304624389</v>
          </cell>
          <cell r="L53">
            <v>1.0125558223076068</v>
          </cell>
          <cell r="M53">
            <v>1.0117774846954661</v>
          </cell>
          <cell r="N53">
            <v>0.99493333981684928</v>
          </cell>
          <cell r="O53">
            <v>1.0165670054350924</v>
          </cell>
          <cell r="P53">
            <v>1.0071994574204515</v>
          </cell>
          <cell r="Q53">
            <v>1.001539006151938</v>
          </cell>
          <cell r="R53">
            <v>1.0194231800615035</v>
          </cell>
          <cell r="S53">
            <v>1.0380597933809239</v>
          </cell>
          <cell r="T53">
            <v>1.0593783758111561</v>
          </cell>
          <cell r="V53">
            <v>1.02771213967446</v>
          </cell>
          <cell r="W53">
            <v>1.0072120601254224</v>
          </cell>
          <cell r="X53">
            <v>0.9999719734560587</v>
          </cell>
          <cell r="Y53">
            <v>0.9797883119627816</v>
          </cell>
          <cell r="Z53">
            <v>1.0090624356091329</v>
          </cell>
          <cell r="AA53">
            <v>0.98738653591904746</v>
          </cell>
          <cell r="AB53">
            <v>0.98702375292904054</v>
          </cell>
          <cell r="AC53">
            <v>1.0074809323181997</v>
          </cell>
          <cell r="AD53">
            <v>1.0008957221141237</v>
          </cell>
          <cell r="AE53">
            <v>0.9898355649006283</v>
          </cell>
          <cell r="AF53">
            <v>0.9997779992816983</v>
          </cell>
          <cell r="AG53">
            <v>1.0038525717094062</v>
          </cell>
        </row>
        <row r="54">
          <cell r="A54" t="str">
            <v>1-ZEu</v>
          </cell>
          <cell r="B54">
            <v>482816310</v>
          </cell>
          <cell r="C54" t="str">
            <v>24600000</v>
          </cell>
          <cell r="D54" t="str">
            <v>Outros produtos químicos</v>
          </cell>
          <cell r="E54">
            <v>1</v>
          </cell>
          <cell r="F54">
            <v>0</v>
          </cell>
          <cell r="G54">
            <v>0</v>
          </cell>
          <cell r="H54">
            <v>1</v>
          </cell>
          <cell r="I54">
            <v>482816310</v>
          </cell>
          <cell r="J54">
            <v>0.94840925421904532</v>
          </cell>
          <cell r="K54">
            <v>0.98221123495468809</v>
          </cell>
          <cell r="L54">
            <v>0.97421392240757654</v>
          </cell>
          <cell r="M54">
            <v>0.97620415215622025</v>
          </cell>
          <cell r="N54">
            <v>1.0212061916327055</v>
          </cell>
          <cell r="O54">
            <v>0.96644949228211741</v>
          </cell>
          <cell r="P54">
            <v>0.96795831187687742</v>
          </cell>
          <cell r="Q54">
            <v>0.98692870529510091</v>
          </cell>
          <cell r="R54">
            <v>1.0143043794365354</v>
          </cell>
          <cell r="S54">
            <v>0.99908871080828521</v>
          </cell>
          <cell r="T54">
            <v>0.99796752073679906</v>
          </cell>
          <cell r="V54">
            <v>1.0073181002696741</v>
          </cell>
          <cell r="W54">
            <v>1.0189972617778387</v>
          </cell>
          <cell r="X54">
            <v>1.0234399426128773</v>
          </cell>
          <cell r="Y54">
            <v>1.0199797595044002</v>
          </cell>
          <cell r="Z54">
            <v>0.9420691199685618</v>
          </cell>
          <cell r="AA54">
            <v>1.004480052183975</v>
          </cell>
          <cell r="AB54">
            <v>1.0015519566846454</v>
          </cell>
          <cell r="AC54">
            <v>0.99520218626928469</v>
          </cell>
          <cell r="AD54">
            <v>1.0062336150889704</v>
          </cell>
          <cell r="AE54">
            <v>0.98340615815021837</v>
          </cell>
          <cell r="AF54">
            <v>1.0106180680616106</v>
          </cell>
          <cell r="AG54">
            <v>0.98670377942794385</v>
          </cell>
        </row>
        <row r="55">
          <cell r="A55" t="str">
            <v>1-ZEu</v>
          </cell>
          <cell r="B55">
            <v>137366103</v>
          </cell>
          <cell r="C55" t="str">
            <v>24700000</v>
          </cell>
          <cell r="D55" t="str">
            <v>Fibras sintéticas ou artificiais</v>
          </cell>
          <cell r="E55">
            <v>1</v>
          </cell>
          <cell r="F55">
            <v>0</v>
          </cell>
          <cell r="G55">
            <v>0</v>
          </cell>
          <cell r="H55">
            <v>1</v>
          </cell>
          <cell r="I55">
            <v>137366103</v>
          </cell>
          <cell r="J55">
            <v>1.0067028986968278</v>
          </cell>
          <cell r="K55">
            <v>1.0188631392163481</v>
          </cell>
          <cell r="L55">
            <v>1.0113646551132012</v>
          </cell>
          <cell r="M55">
            <v>1.0049527389340744</v>
          </cell>
          <cell r="N55">
            <v>1.0096157550249658</v>
          </cell>
          <cell r="O55">
            <v>1.0138823171291795</v>
          </cell>
          <cell r="P55">
            <v>1.0385807366637805</v>
          </cell>
          <cell r="Q55">
            <v>1.0265181357443862</v>
          </cell>
          <cell r="R55">
            <v>1.0269917022402031</v>
          </cell>
          <cell r="S55">
            <v>1.0182540571169409</v>
          </cell>
          <cell r="T55">
            <v>1.0314054864502271</v>
          </cell>
          <cell r="V55">
            <v>1.013084901031466</v>
          </cell>
          <cell r="W55">
            <v>1.0145335789161427</v>
          </cell>
          <cell r="X55">
            <v>0.99488437187909184</v>
          </cell>
          <cell r="Y55">
            <v>1.0011887011024954</v>
          </cell>
          <cell r="Z55">
            <v>0.99408342704428199</v>
          </cell>
          <cell r="AA55">
            <v>0.9895595240654167</v>
          </cell>
          <cell r="AB55">
            <v>1.0012703279324553</v>
          </cell>
          <cell r="AC55">
            <v>0.98776006671937877</v>
          </cell>
          <cell r="AD55">
            <v>0.98078019792295279</v>
          </cell>
          <cell r="AE55">
            <v>1.0050726717803</v>
          </cell>
          <cell r="AF55">
            <v>1.0104156886050522</v>
          </cell>
          <cell r="AG55">
            <v>1.0073665430009664</v>
          </cell>
        </row>
        <row r="56">
          <cell r="A56" t="str">
            <v>1-ZEu</v>
          </cell>
          <cell r="B56">
            <v>835970489</v>
          </cell>
          <cell r="C56" t="str">
            <v>2500000A</v>
          </cell>
          <cell r="D56" t="str">
            <v>Artigos de borracha e matérias plásticas (consumo intermédio)</v>
          </cell>
          <cell r="E56">
            <v>1</v>
          </cell>
          <cell r="F56">
            <v>0</v>
          </cell>
          <cell r="G56">
            <v>0</v>
          </cell>
          <cell r="H56">
            <v>1</v>
          </cell>
          <cell r="I56">
            <v>835970489</v>
          </cell>
          <cell r="J56">
            <v>1.0193278407342226</v>
          </cell>
          <cell r="K56">
            <v>1.0223774659871918</v>
          </cell>
          <cell r="L56">
            <v>1.0196799547834867</v>
          </cell>
          <cell r="M56">
            <v>1.0305320245829799</v>
          </cell>
          <cell r="N56">
            <v>1.0248820660500213</v>
          </cell>
          <cell r="O56">
            <v>1.0216042009579414</v>
          </cell>
          <cell r="P56">
            <v>1.0176104662871934</v>
          </cell>
          <cell r="Q56">
            <v>1.0171336651344718</v>
          </cell>
          <cell r="R56">
            <v>1.0411134036694822</v>
          </cell>
          <cell r="S56">
            <v>1.0392194465676019</v>
          </cell>
          <cell r="T56">
            <v>1.0247790381745292</v>
          </cell>
          <cell r="V56">
            <v>0.99292309082774577</v>
          </cell>
          <cell r="W56">
            <v>0.99824132670471966</v>
          </cell>
          <cell r="X56">
            <v>0.99268797091844674</v>
          </cell>
          <cell r="Y56">
            <v>0.98881283993415814</v>
          </cell>
          <cell r="Z56">
            <v>0.99776289017767184</v>
          </cell>
          <cell r="AA56">
            <v>0.99008371370143966</v>
          </cell>
          <cell r="AB56">
            <v>0.99566288356452382</v>
          </cell>
          <cell r="AC56">
            <v>0.99392564443427867</v>
          </cell>
          <cell r="AD56">
            <v>1.0016006410295246</v>
          </cell>
          <cell r="AE56">
            <v>1.0155811932954764</v>
          </cell>
          <cell r="AF56">
            <v>1.0124416114045727</v>
          </cell>
          <cell r="AG56">
            <v>1.0202761940074425</v>
          </cell>
        </row>
        <row r="57">
          <cell r="A57" t="str">
            <v>1-ZEu</v>
          </cell>
          <cell r="B57">
            <v>360778765</v>
          </cell>
          <cell r="C57" t="str">
            <v>25240000</v>
          </cell>
          <cell r="D57" t="str">
            <v>Outros artigos de plástico (consumo final)</v>
          </cell>
          <cell r="E57">
            <v>1</v>
          </cell>
          <cell r="F57">
            <v>0</v>
          </cell>
          <cell r="G57">
            <v>0</v>
          </cell>
          <cell r="H57">
            <v>1</v>
          </cell>
          <cell r="I57">
            <v>360778765</v>
          </cell>
          <cell r="J57">
            <v>0.85074900125978636</v>
          </cell>
          <cell r="K57">
            <v>0.88067418301838218</v>
          </cell>
          <cell r="L57">
            <v>0.84268497074690007</v>
          </cell>
          <cell r="M57">
            <v>0.89411975950745193</v>
          </cell>
          <cell r="N57">
            <v>0.87106730097673346</v>
          </cell>
          <cell r="O57">
            <v>0.83689920589004374</v>
          </cell>
          <cell r="P57">
            <v>0.84579026484404252</v>
          </cell>
          <cell r="Q57">
            <v>0.86757547357064468</v>
          </cell>
          <cell r="R57">
            <v>0.8282999546501606</v>
          </cell>
          <cell r="S57">
            <v>0.87250149047541159</v>
          </cell>
          <cell r="T57">
            <v>0.87815702395155804</v>
          </cell>
          <cell r="V57">
            <v>0.99956962429524665</v>
          </cell>
          <cell r="W57">
            <v>1.0151695567754175</v>
          </cell>
          <cell r="X57">
            <v>1.041419968992678</v>
          </cell>
          <cell r="Y57">
            <v>1.0395843542326899</v>
          </cell>
          <cell r="Z57">
            <v>0.98201715037501125</v>
          </cell>
          <cell r="AA57">
            <v>1.0253099383845239</v>
          </cell>
          <cell r="AB57">
            <v>1.0589553778282321</v>
          </cell>
          <cell r="AC57">
            <v>1.0149931955667091</v>
          </cell>
          <cell r="AD57">
            <v>1.010274090168392</v>
          </cell>
          <cell r="AE57">
            <v>0.94995138010798197</v>
          </cell>
          <cell r="AF57">
            <v>0.94214452967350559</v>
          </cell>
          <cell r="AG57">
            <v>0.92061083359961193</v>
          </cell>
        </row>
        <row r="58">
          <cell r="A58" t="str">
            <v>1-ZEu</v>
          </cell>
          <cell r="B58">
            <v>603637319</v>
          </cell>
          <cell r="C58" t="str">
            <v>26000000</v>
          </cell>
          <cell r="D58" t="str">
            <v>Outros produtos minerais não metálicos</v>
          </cell>
          <cell r="E58">
            <v>1</v>
          </cell>
          <cell r="F58">
            <v>0</v>
          </cell>
          <cell r="G58">
            <v>0</v>
          </cell>
          <cell r="H58">
            <v>1</v>
          </cell>
          <cell r="I58">
            <v>603637319</v>
          </cell>
          <cell r="J58">
            <v>1.0016613258875713</v>
          </cell>
          <cell r="K58">
            <v>1.0041383570492415</v>
          </cell>
          <cell r="L58">
            <v>1.0049233758411269</v>
          </cell>
          <cell r="M58">
            <v>1.0023987674208437</v>
          </cell>
          <cell r="N58">
            <v>1.0082847252392961</v>
          </cell>
          <cell r="O58">
            <v>1.0160130243608243</v>
          </cell>
          <cell r="P58">
            <v>1.0163610728573622</v>
          </cell>
          <cell r="Q58">
            <v>1.0060413167977837</v>
          </cell>
          <cell r="R58">
            <v>1.0154949537662563</v>
          </cell>
          <cell r="S58">
            <v>0.98679506505732539</v>
          </cell>
          <cell r="T58">
            <v>1.0219631161395439</v>
          </cell>
          <cell r="V58">
            <v>1.0054233419228509</v>
          </cell>
          <cell r="W58">
            <v>1.0009287206168571</v>
          </cell>
          <cell r="X58">
            <v>0.97873239946985424</v>
          </cell>
          <cell r="Y58">
            <v>0.99357831214017056</v>
          </cell>
          <cell r="Z58">
            <v>0.99656694813921576</v>
          </cell>
          <cell r="AA58">
            <v>0.98898603193924961</v>
          </cell>
          <cell r="AB58">
            <v>0.98520723602384885</v>
          </cell>
          <cell r="AC58">
            <v>1.0183077929300801</v>
          </cell>
          <cell r="AD58">
            <v>1.0116476935792853</v>
          </cell>
          <cell r="AE58">
            <v>0.99800237708291051</v>
          </cell>
          <cell r="AF58">
            <v>1.0145065030082665</v>
          </cell>
          <cell r="AG58">
            <v>1.008112643147411</v>
          </cell>
        </row>
        <row r="59">
          <cell r="A59" t="str">
            <v>1-ZEu</v>
          </cell>
          <cell r="B59">
            <v>2077021542</v>
          </cell>
          <cell r="C59" t="str">
            <v>27000000</v>
          </cell>
          <cell r="D59" t="str">
            <v>Metais de base</v>
          </cell>
          <cell r="E59">
            <v>1</v>
          </cell>
          <cell r="F59">
            <v>0</v>
          </cell>
          <cell r="G59">
            <v>0</v>
          </cell>
          <cell r="H59">
            <v>1</v>
          </cell>
          <cell r="I59">
            <v>2077021542</v>
          </cell>
          <cell r="J59">
            <v>1.0766626593544582</v>
          </cell>
          <cell r="K59">
            <v>1.0990890317599811</v>
          </cell>
          <cell r="L59">
            <v>1.0969077308674962</v>
          </cell>
          <cell r="M59">
            <v>1.0865337583790955</v>
          </cell>
          <cell r="N59">
            <v>1.0787569998073101</v>
          </cell>
          <cell r="O59">
            <v>1.0893235966702575</v>
          </cell>
          <cell r="P59">
            <v>1.0467974134470683</v>
          </cell>
          <cell r="Q59">
            <v>1.0642317666801056</v>
          </cell>
          <cell r="R59">
            <v>1.058588226137807</v>
          </cell>
          <cell r="S59">
            <v>1.0778344840210958</v>
          </cell>
          <cell r="T59">
            <v>1.075815975850444</v>
          </cell>
          <cell r="V59">
            <v>0.85841026003051057</v>
          </cell>
          <cell r="W59">
            <v>0.87557332882675321</v>
          </cell>
          <cell r="X59">
            <v>0.92339043123863795</v>
          </cell>
          <cell r="Y59">
            <v>0.979043068910877</v>
          </cell>
          <cell r="Z59">
            <v>1.0052033525855555</v>
          </cell>
          <cell r="AA59">
            <v>1.0198415033505113</v>
          </cell>
          <cell r="AB59">
            <v>1.02212302102541</v>
          </cell>
          <cell r="AC59">
            <v>1.0342700511503191</v>
          </cell>
          <cell r="AD59">
            <v>1.0656597872212918</v>
          </cell>
          <cell r="AE59">
            <v>1.0774258813768451</v>
          </cell>
          <cell r="AF59">
            <v>1.0525783863277076</v>
          </cell>
          <cell r="AG59">
            <v>1.0864809279555807</v>
          </cell>
        </row>
        <row r="60">
          <cell r="A60" t="str">
            <v>1-ZEu</v>
          </cell>
          <cell r="B60">
            <v>0</v>
          </cell>
          <cell r="C60" t="str">
            <v>280E0000</v>
          </cell>
          <cell r="D60" t="str">
            <v>Enc.Postais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1-ZEu</v>
          </cell>
          <cell r="B61">
            <v>138854633</v>
          </cell>
          <cell r="C61" t="str">
            <v>28100000</v>
          </cell>
          <cell r="D61" t="str">
            <v>Elementos de construção em metal</v>
          </cell>
          <cell r="E61">
            <v>1</v>
          </cell>
          <cell r="F61">
            <v>0</v>
          </cell>
          <cell r="G61">
            <v>0</v>
          </cell>
          <cell r="H61">
            <v>1</v>
          </cell>
          <cell r="I61">
            <v>138854633</v>
          </cell>
          <cell r="J61">
            <v>1.1382888664961557</v>
          </cell>
          <cell r="K61">
            <v>1.0862002750391562</v>
          </cell>
          <cell r="L61">
            <v>1.2143529747711832</v>
          </cell>
          <cell r="M61">
            <v>1.1001001685573393</v>
          </cell>
          <cell r="N61">
            <v>0.98675403735656397</v>
          </cell>
          <cell r="O61">
            <v>1.0318783897860602</v>
          </cell>
          <cell r="P61">
            <v>0.99391049143245591</v>
          </cell>
          <cell r="Q61">
            <v>1.0913520652809769</v>
          </cell>
          <cell r="R61">
            <v>1.0639984979881996</v>
          </cell>
          <cell r="S61">
            <v>1.0148996694535779</v>
          </cell>
          <cell r="T61">
            <v>1.0311024454442963</v>
          </cell>
          <cell r="V61">
            <v>0.97436515510657706</v>
          </cell>
          <cell r="W61">
            <v>0.94318723608534805</v>
          </cell>
          <cell r="X61">
            <v>0.97850248095780035</v>
          </cell>
          <cell r="Y61">
            <v>0.96104809434448157</v>
          </cell>
          <cell r="Z61">
            <v>0.97239595504981691</v>
          </cell>
          <cell r="AA61">
            <v>0.98618931950596489</v>
          </cell>
          <cell r="AB61">
            <v>1.0160857751210639</v>
          </cell>
          <cell r="AC61">
            <v>1.0863280462489224</v>
          </cell>
          <cell r="AD61">
            <v>1.0357054392004799</v>
          </cell>
          <cell r="AE61">
            <v>1.035950821775752</v>
          </cell>
          <cell r="AF61">
            <v>1.0060367188064876</v>
          </cell>
          <cell r="AG61">
            <v>1.004204957797306</v>
          </cell>
        </row>
        <row r="62">
          <cell r="A62" t="str">
            <v>1-ZEu</v>
          </cell>
          <cell r="B62">
            <v>72103607</v>
          </cell>
          <cell r="C62" t="str">
            <v>28200000</v>
          </cell>
          <cell r="D62" t="str">
            <v>Reservatórios, recipientes, caldeiras e radiadores metálicos para aquecimento central</v>
          </cell>
          <cell r="E62">
            <v>1</v>
          </cell>
          <cell r="F62">
            <v>0</v>
          </cell>
          <cell r="G62">
            <v>0</v>
          </cell>
          <cell r="H62">
            <v>1</v>
          </cell>
          <cell r="I62">
            <v>72103607</v>
          </cell>
          <cell r="J62">
            <v>1.1375257199783111</v>
          </cell>
          <cell r="K62">
            <v>1.1029752671189448</v>
          </cell>
          <cell r="L62">
            <v>1.0912967622328387</v>
          </cell>
          <cell r="M62">
            <v>1.1380653517957171</v>
          </cell>
          <cell r="N62">
            <v>1.102325969609709</v>
          </cell>
          <cell r="O62">
            <v>1.3034800419990151</v>
          </cell>
          <cell r="P62">
            <v>1.0692727471378423</v>
          </cell>
          <cell r="Q62">
            <v>1.1316075515280366</v>
          </cell>
          <cell r="R62">
            <v>1.0758176613008303</v>
          </cell>
          <cell r="S62">
            <v>0.99706319382551467</v>
          </cell>
          <cell r="T62">
            <v>1.0683882847253516</v>
          </cell>
          <cell r="V62">
            <v>0.94332543887255749</v>
          </cell>
          <cell r="W62">
            <v>0.91672490568310416</v>
          </cell>
          <cell r="X62">
            <v>0.94391846529326329</v>
          </cell>
          <cell r="Y62">
            <v>0.95025830681277634</v>
          </cell>
          <cell r="Z62">
            <v>1.0964158212154833</v>
          </cell>
          <cell r="AA62">
            <v>0.94129984864604344</v>
          </cell>
          <cell r="AB62">
            <v>0.99529058576644858</v>
          </cell>
          <cell r="AC62">
            <v>1.0741044463744986</v>
          </cell>
          <cell r="AD62">
            <v>1.0393644306082406</v>
          </cell>
          <cell r="AE62">
            <v>1.0374595776788074</v>
          </cell>
          <cell r="AF62">
            <v>1.0178628899326609</v>
          </cell>
          <cell r="AG62">
            <v>1.0439752831161155</v>
          </cell>
        </row>
        <row r="63">
          <cell r="A63" t="str">
            <v>1-ZEu</v>
          </cell>
          <cell r="B63">
            <v>16467939</v>
          </cell>
          <cell r="C63" t="str">
            <v>28300000</v>
          </cell>
          <cell r="D63" t="str">
            <v>Geradores de vapor (excepto caldeiras para aquecimento central)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16467939</v>
          </cell>
          <cell r="J63">
            <v>0.20432551807108035</v>
          </cell>
          <cell r="K63">
            <v>0.1887157418783196</v>
          </cell>
          <cell r="L63">
            <v>0.14899390266391171</v>
          </cell>
          <cell r="M63">
            <v>0.86567473011387652</v>
          </cell>
          <cell r="N63">
            <v>0.53952740584065328</v>
          </cell>
          <cell r="O63">
            <v>1.2324987815964743</v>
          </cell>
          <cell r="P63">
            <v>1.8905596837530039</v>
          </cell>
          <cell r="Q63">
            <v>0.47073746934588728</v>
          </cell>
          <cell r="R63">
            <v>0.39291325213796863</v>
          </cell>
          <cell r="S63">
            <v>0.23933542418021075</v>
          </cell>
          <cell r="T63">
            <v>6.3928404126580691</v>
          </cell>
          <cell r="V63">
            <v>0.46334295447033275</v>
          </cell>
          <cell r="W63">
            <v>0.64936559129015736</v>
          </cell>
          <cell r="X63">
            <v>1.172318687007871</v>
          </cell>
          <cell r="Y63">
            <v>0.87251136341118485</v>
          </cell>
          <cell r="Z63">
            <v>1.9123555287046432</v>
          </cell>
          <cell r="AA63">
            <v>0.66930675801192596</v>
          </cell>
          <cell r="AB63">
            <v>0.47643014509053294</v>
          </cell>
          <cell r="AC63">
            <v>2.1363226463864642</v>
          </cell>
          <cell r="AD63">
            <v>0.7096751202911733</v>
          </cell>
          <cell r="AE63">
            <v>2.4131879691445612</v>
          </cell>
          <cell r="AF63">
            <v>0.10249123489566433</v>
          </cell>
          <cell r="AG63">
            <v>0.42269200129548912</v>
          </cell>
        </row>
        <row r="64">
          <cell r="A64" t="str">
            <v>1-ZEu</v>
          </cell>
          <cell r="B64">
            <v>289095171</v>
          </cell>
          <cell r="C64" t="str">
            <v>28600000</v>
          </cell>
          <cell r="D64" t="str">
            <v>Cutelaria, ferramentas e ferragens</v>
          </cell>
          <cell r="E64">
            <v>1</v>
          </cell>
          <cell r="F64">
            <v>0</v>
          </cell>
          <cell r="G64">
            <v>0</v>
          </cell>
          <cell r="H64">
            <v>1</v>
          </cell>
          <cell r="I64">
            <v>289095171</v>
          </cell>
          <cell r="J64">
            <v>0.98048280173656877</v>
          </cell>
          <cell r="K64">
            <v>0.94159552756404674</v>
          </cell>
          <cell r="L64">
            <v>0.98722640183217136</v>
          </cell>
          <cell r="M64">
            <v>0.94051542766473506</v>
          </cell>
          <cell r="N64">
            <v>1.0175312265582079</v>
          </cell>
          <cell r="O64">
            <v>0.92916730412796289</v>
          </cell>
          <cell r="P64">
            <v>1.0119412226861861</v>
          </cell>
          <cell r="Q64">
            <v>0.92141685124081163</v>
          </cell>
          <cell r="R64">
            <v>0.95845899891431863</v>
          </cell>
          <cell r="S64">
            <v>0.98363921500141749</v>
          </cell>
          <cell r="T64">
            <v>0.97113504501783754</v>
          </cell>
          <cell r="V64">
            <v>0.9605086534532622</v>
          </cell>
          <cell r="W64">
            <v>1.0249479634860683</v>
          </cell>
          <cell r="X64">
            <v>1.0062658636832702</v>
          </cell>
          <cell r="Y64">
            <v>1.0788824440245788</v>
          </cell>
          <cell r="Z64">
            <v>0.98368703024358284</v>
          </cell>
          <cell r="AA64">
            <v>0.95735170375669243</v>
          </cell>
          <cell r="AB64">
            <v>0.98843091439193809</v>
          </cell>
          <cell r="AC64">
            <v>0.9995647858467942</v>
          </cell>
          <cell r="AD64">
            <v>1.0251827631808499</v>
          </cell>
          <cell r="AE64">
            <v>1.0310633649408978</v>
          </cell>
          <cell r="AF64">
            <v>0.98658798583478835</v>
          </cell>
          <cell r="AG64">
            <v>0.9575265271572776</v>
          </cell>
        </row>
        <row r="65">
          <cell r="A65" t="str">
            <v>1-ZEu</v>
          </cell>
          <cell r="B65">
            <v>480848322</v>
          </cell>
          <cell r="C65" t="str">
            <v>28700000</v>
          </cell>
          <cell r="D65" t="str">
            <v>Outros produtos metálicos transformados</v>
          </cell>
          <cell r="E65">
            <v>1</v>
          </cell>
          <cell r="F65">
            <v>0</v>
          </cell>
          <cell r="G65">
            <v>0</v>
          </cell>
          <cell r="H65">
            <v>1</v>
          </cell>
          <cell r="I65">
            <v>480848322</v>
          </cell>
          <cell r="J65">
            <v>0.99965443889655414</v>
          </cell>
          <cell r="K65">
            <v>1.0010887278399863</v>
          </cell>
          <cell r="L65">
            <v>1.0160329179358074</v>
          </cell>
          <cell r="M65">
            <v>1.0083742300717655</v>
          </cell>
          <cell r="N65">
            <v>0.99873777114995677</v>
          </cell>
          <cell r="O65">
            <v>0.98099036258961514</v>
          </cell>
          <cell r="P65">
            <v>1.0207681293200441</v>
          </cell>
          <cell r="Q65">
            <v>0.99923798870367653</v>
          </cell>
          <cell r="R65">
            <v>0.99597151567990672</v>
          </cell>
          <cell r="S65">
            <v>1.0061681467651598</v>
          </cell>
          <cell r="T65">
            <v>1.0080903526373259</v>
          </cell>
          <cell r="V65">
            <v>0.96071783343825057</v>
          </cell>
          <cell r="W65">
            <v>0.96657404942525582</v>
          </cell>
          <cell r="X65">
            <v>0.98885176890900006</v>
          </cell>
          <cell r="Y65">
            <v>0.9917677953765206</v>
          </cell>
          <cell r="Z65">
            <v>0.99051144193966112</v>
          </cell>
          <cell r="AA65">
            <v>0.99940561903645164</v>
          </cell>
          <cell r="AB65">
            <v>1.0181077161816836</v>
          </cell>
          <cell r="AC65">
            <v>1.0413515203880808</v>
          </cell>
          <cell r="AD65">
            <v>1.0040680971963918</v>
          </cell>
          <cell r="AE65">
            <v>1.0165999106107966</v>
          </cell>
          <cell r="AF65">
            <v>0.99670683708507257</v>
          </cell>
          <cell r="AG65">
            <v>1.0253374104128348</v>
          </cell>
        </row>
        <row r="66">
          <cell r="A66" t="str">
            <v>1-ZEu</v>
          </cell>
          <cell r="B66">
            <v>0</v>
          </cell>
          <cell r="C66" t="str">
            <v>290E0000</v>
          </cell>
          <cell r="D66" t="str">
            <v>Enc.Postais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1-ZEu</v>
          </cell>
          <cell r="B67">
            <v>451592117</v>
          </cell>
          <cell r="C67" t="str">
            <v>29100000</v>
          </cell>
          <cell r="D67" t="str">
            <v>Máquinas e equipamentos para a produção e utilização de energia macânica, excepto motores para aeronaves, automóveis e motociclos</v>
          </cell>
          <cell r="E67">
            <v>1</v>
          </cell>
          <cell r="F67">
            <v>0</v>
          </cell>
          <cell r="G67">
            <v>0</v>
          </cell>
          <cell r="H67">
            <v>1</v>
          </cell>
          <cell r="I67">
            <v>451592117</v>
          </cell>
          <cell r="J67">
            <v>1.0042069879424178</v>
          </cell>
          <cell r="K67">
            <v>0.99415795882621261</v>
          </cell>
          <cell r="L67">
            <v>0.9955084325491691</v>
          </cell>
          <cell r="M67">
            <v>1.0049316690203154</v>
          </cell>
          <cell r="N67">
            <v>1.0048995150532352</v>
          </cell>
          <cell r="O67">
            <v>0.99441995045322495</v>
          </cell>
          <cell r="P67">
            <v>1.0119822558487754</v>
          </cell>
          <cell r="Q67">
            <v>1.0040269539947808</v>
          </cell>
          <cell r="R67">
            <v>0.99452965770919022</v>
          </cell>
          <cell r="S67">
            <v>1.0507843851191656</v>
          </cell>
          <cell r="T67">
            <v>1.0185467577791787</v>
          </cell>
          <cell r="V67">
            <v>0.99212067145680971</v>
          </cell>
          <cell r="W67">
            <v>0.98714872373431384</v>
          </cell>
          <cell r="X67">
            <v>0.97140962524341834</v>
          </cell>
          <cell r="Y67">
            <v>0.98331509274862794</v>
          </cell>
          <cell r="Z67">
            <v>1.0049325402246214</v>
          </cell>
          <cell r="AA67">
            <v>1.0114325256927637</v>
          </cell>
          <cell r="AB67">
            <v>1.0413392430635831</v>
          </cell>
          <cell r="AC67">
            <v>1.0298358711888056</v>
          </cell>
          <cell r="AD67">
            <v>0.99541931053710186</v>
          </cell>
          <cell r="AE67">
            <v>0.99273798230135601</v>
          </cell>
          <cell r="AF67">
            <v>1.004109473317744</v>
          </cell>
          <cell r="AG67">
            <v>0.98619894049085388</v>
          </cell>
        </row>
        <row r="68">
          <cell r="A68" t="str">
            <v>1-ZEu</v>
          </cell>
          <cell r="B68">
            <v>682436758</v>
          </cell>
          <cell r="C68" t="str">
            <v>29200000</v>
          </cell>
          <cell r="D68" t="str">
            <v>Outras máquinas de uso geral</v>
          </cell>
          <cell r="E68">
            <v>1</v>
          </cell>
          <cell r="F68">
            <v>0</v>
          </cell>
          <cell r="G68">
            <v>0</v>
          </cell>
          <cell r="H68">
            <v>1</v>
          </cell>
          <cell r="I68">
            <v>682436758</v>
          </cell>
          <cell r="J68">
            <v>1.0021496677543882</v>
          </cell>
          <cell r="K68">
            <v>1.0030720935330411</v>
          </cell>
          <cell r="L68">
            <v>0.9910590734116681</v>
          </cell>
          <cell r="M68">
            <v>1.0232757723477002</v>
          </cell>
          <cell r="N68">
            <v>1.0285883651440966</v>
          </cell>
          <cell r="O68">
            <v>0.96761811247469687</v>
          </cell>
          <cell r="P68">
            <v>0.99134816381708191</v>
          </cell>
          <cell r="Q68">
            <v>1.0525573804420039</v>
          </cell>
          <cell r="R68">
            <v>1.0094736969848264</v>
          </cell>
          <cell r="S68">
            <v>1.0527204663802685</v>
          </cell>
          <cell r="T68">
            <v>1.0314209575963795</v>
          </cell>
          <cell r="V68">
            <v>0.99930818093218365</v>
          </cell>
          <cell r="W68">
            <v>0.97641091496323951</v>
          </cell>
          <cell r="X68">
            <v>1.0054237313267964</v>
          </cell>
          <cell r="Y68">
            <v>0.98195691865418067</v>
          </cell>
          <cell r="Z68">
            <v>1.0145399986497619</v>
          </cell>
          <cell r="AA68">
            <v>0.98620806238652614</v>
          </cell>
          <cell r="AB68">
            <v>0.97789912323894657</v>
          </cell>
          <cell r="AC68">
            <v>1.0240443328815008</v>
          </cell>
          <cell r="AD68">
            <v>1.0265965538974597</v>
          </cell>
          <cell r="AE68">
            <v>1.0055048889309603</v>
          </cell>
          <cell r="AF68">
            <v>1.0004634673765485</v>
          </cell>
          <cell r="AG68">
            <v>1.0016438267618963</v>
          </cell>
        </row>
        <row r="69">
          <cell r="A69" t="str">
            <v>1-ZEu</v>
          </cell>
          <cell r="B69">
            <v>180487263</v>
          </cell>
          <cell r="C69" t="str">
            <v>29300000</v>
          </cell>
          <cell r="D69" t="str">
            <v>Máquinas e tractores para a agricultura, pecuária e silvicultura</v>
          </cell>
          <cell r="E69">
            <v>1</v>
          </cell>
          <cell r="F69">
            <v>0</v>
          </cell>
          <cell r="G69">
            <v>0</v>
          </cell>
          <cell r="H69">
            <v>1</v>
          </cell>
          <cell r="I69">
            <v>180487263</v>
          </cell>
          <cell r="J69">
            <v>0.9810791943278292</v>
          </cell>
          <cell r="K69">
            <v>0.99777445398079101</v>
          </cell>
          <cell r="L69">
            <v>0.99732989915803438</v>
          </cell>
          <cell r="M69">
            <v>1.0663217812371593</v>
          </cell>
          <cell r="N69">
            <v>1.0253813512050129</v>
          </cell>
          <cell r="O69">
            <v>1.0270278511747697</v>
          </cell>
          <cell r="P69">
            <v>1.0393740768357487</v>
          </cell>
          <cell r="Q69">
            <v>1.0219097209150185</v>
          </cell>
          <cell r="R69">
            <v>1.0780025084008986</v>
          </cell>
          <cell r="S69">
            <v>1.1241337677456722</v>
          </cell>
          <cell r="T69">
            <v>1.085271168622987</v>
          </cell>
          <cell r="V69">
            <v>1.0666477617374321</v>
          </cell>
          <cell r="W69">
            <v>1.0273164529087473</v>
          </cell>
          <cell r="X69">
            <v>1.0135878394490605</v>
          </cell>
          <cell r="Y69">
            <v>1.003653277932373</v>
          </cell>
          <cell r="Z69">
            <v>1.0111089625914216</v>
          </cell>
          <cell r="AA69">
            <v>0.96866798204469107</v>
          </cell>
          <cell r="AB69">
            <v>0.98704064471797748</v>
          </cell>
          <cell r="AC69">
            <v>0.97960531180151489</v>
          </cell>
          <cell r="AD69">
            <v>0.98381064302727805</v>
          </cell>
          <cell r="AE69">
            <v>1.0035727960954823</v>
          </cell>
          <cell r="AF69">
            <v>0.96125289727018959</v>
          </cell>
          <cell r="AG69">
            <v>0.99373543042383261</v>
          </cell>
        </row>
        <row r="70">
          <cell r="A70" t="str">
            <v>1-ZEu</v>
          </cell>
          <cell r="B70">
            <v>242762284</v>
          </cell>
          <cell r="C70" t="str">
            <v>29400000</v>
          </cell>
          <cell r="D70" t="str">
            <v>Máquinas-ferramentas</v>
          </cell>
          <cell r="E70">
            <v>1</v>
          </cell>
          <cell r="F70">
            <v>0</v>
          </cell>
          <cell r="G70">
            <v>0</v>
          </cell>
          <cell r="H70">
            <v>1</v>
          </cell>
          <cell r="I70">
            <v>242762284</v>
          </cell>
          <cell r="J70">
            <v>0.90306335185935527</v>
          </cell>
          <cell r="K70">
            <v>0.9625943676693357</v>
          </cell>
          <cell r="L70">
            <v>0.91105398063915655</v>
          </cell>
          <cell r="M70">
            <v>0.98656904896927733</v>
          </cell>
          <cell r="N70">
            <v>0.97560652323449437</v>
          </cell>
          <cell r="O70">
            <v>0.93152464288144587</v>
          </cell>
          <cell r="P70">
            <v>0.95519854877379962</v>
          </cell>
          <cell r="Q70">
            <v>0.98157002427864559</v>
          </cell>
          <cell r="R70">
            <v>1.0014251809019379</v>
          </cell>
          <cell r="S70">
            <v>1.0163210907543978</v>
          </cell>
          <cell r="T70">
            <v>1.0195464368717684</v>
          </cell>
          <cell r="V70">
            <v>1.0586330181898915</v>
          </cell>
          <cell r="W70">
            <v>1.0325610551153759</v>
          </cell>
          <cell r="X70">
            <v>0.95061153429292877</v>
          </cell>
          <cell r="Y70">
            <v>0.98390819826849685</v>
          </cell>
          <cell r="Z70">
            <v>1.023086885355444</v>
          </cell>
          <cell r="AA70">
            <v>0.95402805730306817</v>
          </cell>
          <cell r="AB70">
            <v>0.97301411242588098</v>
          </cell>
          <cell r="AC70">
            <v>1.015529412805122</v>
          </cell>
          <cell r="AD70">
            <v>1.0290740590396874</v>
          </cell>
          <cell r="AE70">
            <v>1.0539547090002999</v>
          </cell>
          <cell r="AF70">
            <v>0.97097353475426895</v>
          </cell>
          <cell r="AG70">
            <v>0.95462542344953605</v>
          </cell>
        </row>
        <row r="71">
          <cell r="A71" t="str">
            <v>1-ZEu</v>
          </cell>
          <cell r="B71">
            <v>783283963</v>
          </cell>
          <cell r="C71" t="str">
            <v>29500000</v>
          </cell>
          <cell r="D71" t="str">
            <v>Outras máquinas e equipamento para uso específico</v>
          </cell>
          <cell r="E71">
            <v>1</v>
          </cell>
          <cell r="F71">
            <v>0</v>
          </cell>
          <cell r="G71">
            <v>0</v>
          </cell>
          <cell r="H71">
            <v>1</v>
          </cell>
          <cell r="I71">
            <v>783283963</v>
          </cell>
          <cell r="J71">
            <v>1.0644698069065357</v>
          </cell>
          <cell r="K71">
            <v>1.0542373163293184</v>
          </cell>
          <cell r="L71">
            <v>1.0472515237802282</v>
          </cell>
          <cell r="M71">
            <v>0.99301972082745338</v>
          </cell>
          <cell r="N71">
            <v>1.0843215604194356</v>
          </cell>
          <cell r="O71">
            <v>1.0057838321468051</v>
          </cell>
          <cell r="P71">
            <v>0.98143216971910874</v>
          </cell>
          <cell r="Q71">
            <v>0.96161705955752741</v>
          </cell>
          <cell r="R71">
            <v>0.95980849064744134</v>
          </cell>
          <cell r="S71">
            <v>1.0617245079609861</v>
          </cell>
          <cell r="T71">
            <v>0.96788977853867098</v>
          </cell>
          <cell r="V71">
            <v>0.96871019431708294</v>
          </cell>
          <cell r="W71">
            <v>0.96448034117936432</v>
          </cell>
          <cell r="X71">
            <v>0.9988004506481224</v>
          </cell>
          <cell r="Y71">
            <v>0.96994745414059302</v>
          </cell>
          <cell r="Z71">
            <v>0.98733181669428483</v>
          </cell>
          <cell r="AA71">
            <v>0.97974964324727032</v>
          </cell>
          <cell r="AB71">
            <v>1.0284980385629314</v>
          </cell>
          <cell r="AC71">
            <v>1.0124500794687441</v>
          </cell>
          <cell r="AD71">
            <v>1.0019884372853483</v>
          </cell>
          <cell r="AE71">
            <v>1.0177185098752324</v>
          </cell>
          <cell r="AF71">
            <v>0.99725217098691132</v>
          </cell>
          <cell r="AG71">
            <v>1.0730728635941147</v>
          </cell>
        </row>
        <row r="72">
          <cell r="A72" t="str">
            <v>1-ZEu</v>
          </cell>
          <cell r="B72">
            <v>33136843</v>
          </cell>
          <cell r="C72" t="str">
            <v>29600000</v>
          </cell>
          <cell r="D72" t="str">
            <v>Armas e munições</v>
          </cell>
          <cell r="E72">
            <v>1</v>
          </cell>
          <cell r="F72">
            <v>0</v>
          </cell>
          <cell r="G72">
            <v>0</v>
          </cell>
          <cell r="H72">
            <v>1</v>
          </cell>
          <cell r="I72">
            <v>33136843</v>
          </cell>
          <cell r="J72">
            <v>1.0139768078958817</v>
          </cell>
          <cell r="K72">
            <v>1.1262560091993781</v>
          </cell>
          <cell r="L72">
            <v>1.0201367804439117</v>
          </cell>
          <cell r="M72">
            <v>1.11129518988922</v>
          </cell>
          <cell r="N72">
            <v>1.0356308756395813</v>
          </cell>
          <cell r="O72">
            <v>0.98572322615381036</v>
          </cell>
          <cell r="P72">
            <v>0.94403778805014671</v>
          </cell>
          <cell r="Q72">
            <v>1.1118036420329511</v>
          </cell>
          <cell r="R72">
            <v>1.0317629632235477</v>
          </cell>
          <cell r="S72">
            <v>0.97305921293791775</v>
          </cell>
          <cell r="T72">
            <v>1.0166564971366701</v>
          </cell>
          <cell r="V72">
            <v>1.0001244100554798</v>
          </cell>
          <cell r="W72">
            <v>1.0077199048235723</v>
          </cell>
          <cell r="X72">
            <v>0.99743787002926665</v>
          </cell>
          <cell r="Y72">
            <v>1.0203647340898279</v>
          </cell>
          <cell r="Z72">
            <v>0.95576688264460119</v>
          </cell>
          <cell r="AA72">
            <v>1.0207102943134005</v>
          </cell>
          <cell r="AB72">
            <v>0.92210548019821215</v>
          </cell>
          <cell r="AC72">
            <v>1.0591876664061508</v>
          </cell>
          <cell r="AD72">
            <v>1.0469827905946345</v>
          </cell>
          <cell r="AE72">
            <v>0.96704661747581433</v>
          </cell>
          <cell r="AF72">
            <v>0.95509058278856529</v>
          </cell>
          <cell r="AG72">
            <v>1.047462766580475</v>
          </cell>
        </row>
        <row r="73">
          <cell r="A73" t="str">
            <v>1-ZEu</v>
          </cell>
          <cell r="B73">
            <v>424174402</v>
          </cell>
          <cell r="C73" t="str">
            <v>29700000</v>
          </cell>
          <cell r="D73" t="str">
            <v>Aparelhos domésticos n.e.</v>
          </cell>
          <cell r="E73">
            <v>1</v>
          </cell>
          <cell r="F73">
            <v>0</v>
          </cell>
          <cell r="G73">
            <v>0</v>
          </cell>
          <cell r="H73">
            <v>1</v>
          </cell>
          <cell r="I73">
            <v>424174402</v>
          </cell>
          <cell r="J73">
            <v>1.0201813374420765</v>
          </cell>
          <cell r="K73">
            <v>1.0091440616761009</v>
          </cell>
          <cell r="L73">
            <v>1.0202264336203544</v>
          </cell>
          <cell r="M73">
            <v>1.0210918483019042</v>
          </cell>
          <cell r="N73">
            <v>1.0010738861982531</v>
          </cell>
          <cell r="O73">
            <v>1.0319081238781769</v>
          </cell>
          <cell r="P73">
            <v>1.0280283112725692</v>
          </cell>
          <cell r="Q73">
            <v>1.018128931781993</v>
          </cell>
          <cell r="R73">
            <v>1.0090279195778522</v>
          </cell>
          <cell r="S73">
            <v>1.0340935952407904</v>
          </cell>
          <cell r="T73">
            <v>1.0445711231032131</v>
          </cell>
          <cell r="V73">
            <v>1.0208325528224487</v>
          </cell>
          <cell r="W73">
            <v>1.0020044262579408</v>
          </cell>
          <cell r="X73">
            <v>0.9941350187501421</v>
          </cell>
          <cell r="Y73">
            <v>0.98983934767051041</v>
          </cell>
          <cell r="Z73">
            <v>1.0197821750326936</v>
          </cell>
          <cell r="AA73">
            <v>0.98844868775982719</v>
          </cell>
          <cell r="AB73">
            <v>0.97876423884797636</v>
          </cell>
          <cell r="AC73">
            <v>1.0281497686381342</v>
          </cell>
          <cell r="AD73">
            <v>0.99258921588345361</v>
          </cell>
          <cell r="AE73">
            <v>0.98833601995710318</v>
          </cell>
          <cell r="AF73">
            <v>0.9961427068606199</v>
          </cell>
          <cell r="AG73">
            <v>1.0009758415191503</v>
          </cell>
        </row>
        <row r="74">
          <cell r="A74" t="str">
            <v>1-ZEu</v>
          </cell>
          <cell r="B74">
            <v>938711644</v>
          </cell>
          <cell r="C74" t="str">
            <v>30000000</v>
          </cell>
          <cell r="D74" t="str">
            <v>Máquinas de escritório e equipamento para o tratamento automático da informação</v>
          </cell>
          <cell r="E74">
            <v>1</v>
          </cell>
          <cell r="F74">
            <v>0</v>
          </cell>
          <cell r="G74">
            <v>0</v>
          </cell>
          <cell r="H74">
            <v>1</v>
          </cell>
          <cell r="I74">
            <v>938711644</v>
          </cell>
          <cell r="J74">
            <v>0.96323638946809764</v>
          </cell>
          <cell r="K74">
            <v>0.86034555051486006</v>
          </cell>
          <cell r="L74">
            <v>0.89750223417456154</v>
          </cell>
          <cell r="M74">
            <v>0.88223417956798056</v>
          </cell>
          <cell r="N74">
            <v>0.82708569478336702</v>
          </cell>
          <cell r="O74">
            <v>0.86091398186973933</v>
          </cell>
          <cell r="P74">
            <v>0.84482816925363013</v>
          </cell>
          <cell r="Q74">
            <v>0.80622150759263722</v>
          </cell>
          <cell r="R74">
            <v>0.83284592286734771</v>
          </cell>
          <cell r="S74">
            <v>0.78454082073787224</v>
          </cell>
          <cell r="T74">
            <v>0.79743782972631327</v>
          </cell>
          <cell r="V74">
            <v>1.0633798921025976</v>
          </cell>
          <cell r="W74">
            <v>0.99819339077570568</v>
          </cell>
          <cell r="X74">
            <v>1.0252072706009583</v>
          </cell>
          <cell r="Y74">
            <v>1.0079286008127795</v>
          </cell>
          <cell r="Z74">
            <v>1.0229265826082297</v>
          </cell>
          <cell r="AA74">
            <v>0.97655433752215226</v>
          </cell>
          <cell r="AB74">
            <v>1.0239122704633956</v>
          </cell>
          <cell r="AC74">
            <v>0.94100795739703669</v>
          </cell>
          <cell r="AD74">
            <v>0.98469537581412481</v>
          </cell>
          <cell r="AE74">
            <v>1.0145479499723988</v>
          </cell>
          <cell r="AF74">
            <v>0.93034010216052176</v>
          </cell>
          <cell r="AG74">
            <v>1.0113062697700992</v>
          </cell>
        </row>
        <row r="75">
          <cell r="A75" t="str">
            <v>1-ZEu</v>
          </cell>
          <cell r="B75">
            <v>259605650</v>
          </cell>
          <cell r="C75" t="str">
            <v>31100000</v>
          </cell>
          <cell r="D75" t="str">
            <v>Motores, geradores e transformadores eléctricos</v>
          </cell>
          <cell r="E75">
            <v>1</v>
          </cell>
          <cell r="F75">
            <v>0</v>
          </cell>
          <cell r="G75">
            <v>0</v>
          </cell>
          <cell r="H75">
            <v>1</v>
          </cell>
          <cell r="I75">
            <v>259605650</v>
          </cell>
          <cell r="J75">
            <v>1.1304200817817589</v>
          </cell>
          <cell r="K75">
            <v>1.0538552061029209</v>
          </cell>
          <cell r="L75">
            <v>1.2054145204459643</v>
          </cell>
          <cell r="M75">
            <v>1.2225685354417848</v>
          </cell>
          <cell r="N75">
            <v>1.1013468335902667</v>
          </cell>
          <cell r="O75">
            <v>1.1436628338905719</v>
          </cell>
          <cell r="P75">
            <v>0.95056046779721237</v>
          </cell>
          <cell r="Q75">
            <v>1.0311038596082858</v>
          </cell>
          <cell r="R75">
            <v>0.99959634336248426</v>
          </cell>
          <cell r="S75">
            <v>1.0235593870347985</v>
          </cell>
          <cell r="T75">
            <v>1.0094804160121194</v>
          </cell>
          <cell r="V75">
            <v>0.98871925800523752</v>
          </cell>
          <cell r="W75">
            <v>1.0022043211712801</v>
          </cell>
          <cell r="X75">
            <v>1.0291948738274046</v>
          </cell>
          <cell r="Y75">
            <v>0.98569805889159667</v>
          </cell>
          <cell r="Z75">
            <v>0.98249311742961731</v>
          </cell>
          <cell r="AA75">
            <v>1.0331517373162968</v>
          </cell>
          <cell r="AB75">
            <v>1.0313041696562928</v>
          </cell>
          <cell r="AC75">
            <v>0.93022274526050186</v>
          </cell>
          <cell r="AD75">
            <v>0.95432072995676653</v>
          </cell>
          <cell r="AE75">
            <v>0.92951917506015891</v>
          </cell>
          <cell r="AF75">
            <v>1.1470869681129223</v>
          </cell>
          <cell r="AG75">
            <v>0.98608484531192553</v>
          </cell>
        </row>
        <row r="76">
          <cell r="A76" t="str">
            <v>1-ZEu</v>
          </cell>
          <cell r="B76">
            <v>364554123</v>
          </cell>
          <cell r="C76" t="str">
            <v>31200000</v>
          </cell>
          <cell r="D76" t="str">
            <v>Aparelhos de distribuição e de controlo de electricidade</v>
          </cell>
          <cell r="E76">
            <v>1</v>
          </cell>
          <cell r="F76">
            <v>0</v>
          </cell>
          <cell r="G76">
            <v>0</v>
          </cell>
          <cell r="H76">
            <v>1</v>
          </cell>
          <cell r="I76">
            <v>364554123</v>
          </cell>
          <cell r="J76">
            <v>0.98937745129530585</v>
          </cell>
          <cell r="K76">
            <v>0.94537444376201818</v>
          </cell>
          <cell r="L76">
            <v>0.94550307195364491</v>
          </cell>
          <cell r="M76">
            <v>0.95982076084716739</v>
          </cell>
          <cell r="N76">
            <v>0.93031183518887373</v>
          </cell>
          <cell r="O76">
            <v>0.91388718215656717</v>
          </cell>
          <cell r="P76">
            <v>0.95373254121350104</v>
          </cell>
          <cell r="Q76">
            <v>0.99196957136490349</v>
          </cell>
          <cell r="R76">
            <v>0.99947160652773959</v>
          </cell>
          <cell r="S76">
            <v>0.93091093443891371</v>
          </cell>
          <cell r="T76">
            <v>0.95874825291432098</v>
          </cell>
          <cell r="V76">
            <v>1.0631079607769622</v>
          </cell>
          <cell r="W76">
            <v>0.96018671998090177</v>
          </cell>
          <cell r="X76">
            <v>0.97381684492714216</v>
          </cell>
          <cell r="Y76">
            <v>0.98422978724190047</v>
          </cell>
          <cell r="Z76">
            <v>1.0017018162744129</v>
          </cell>
          <cell r="AA76">
            <v>1.0367005687088939</v>
          </cell>
          <cell r="AB76">
            <v>0.99058618713137625</v>
          </cell>
          <cell r="AC76">
            <v>1.0341692780757834</v>
          </cell>
          <cell r="AD76">
            <v>1.0235752946960024</v>
          </cell>
          <cell r="AE76">
            <v>0.96211355160408429</v>
          </cell>
          <cell r="AF76">
            <v>0.99367418170877231</v>
          </cell>
          <cell r="AG76">
            <v>0.97613780887376844</v>
          </cell>
        </row>
        <row r="77">
          <cell r="A77" t="str">
            <v>1-ZEu</v>
          </cell>
          <cell r="B77">
            <v>133479409</v>
          </cell>
          <cell r="C77" t="str">
            <v>31300000</v>
          </cell>
          <cell r="D77" t="str">
            <v>Fios e cabos isolados</v>
          </cell>
          <cell r="E77">
            <v>1</v>
          </cell>
          <cell r="F77">
            <v>0</v>
          </cell>
          <cell r="G77">
            <v>0</v>
          </cell>
          <cell r="H77">
            <v>1</v>
          </cell>
          <cell r="I77">
            <v>133479409</v>
          </cell>
          <cell r="J77">
            <v>1.0285168364591348</v>
          </cell>
          <cell r="K77">
            <v>0.92616435932586727</v>
          </cell>
          <cell r="L77">
            <v>0.95261394877561523</v>
          </cell>
          <cell r="M77">
            <v>1.0507496593864123</v>
          </cell>
          <cell r="N77">
            <v>1.0090897232424192</v>
          </cell>
          <cell r="O77">
            <v>1.01980637080758</v>
          </cell>
          <cell r="P77">
            <v>1.0274328305815676</v>
          </cell>
          <cell r="Q77">
            <v>1.0033070079708011</v>
          </cell>
          <cell r="R77">
            <v>1.0050466810063725</v>
          </cell>
          <cell r="S77">
            <v>1.0135924337463273</v>
          </cell>
          <cell r="T77">
            <v>1.0415548306230797</v>
          </cell>
          <cell r="V77">
            <v>0.94215046131028146</v>
          </cell>
          <cell r="W77">
            <v>0.95548331166394407</v>
          </cell>
          <cell r="X77">
            <v>0.93958344842539476</v>
          </cell>
          <cell r="Y77">
            <v>1.0388536042249343</v>
          </cell>
          <cell r="Z77">
            <v>0.97664156342130726</v>
          </cell>
          <cell r="AA77">
            <v>1.0112846334193242</v>
          </cell>
          <cell r="AB77">
            <v>1.0705238109621331</v>
          </cell>
          <cell r="AC77">
            <v>1.0527466759860249</v>
          </cell>
          <cell r="AD77">
            <v>0.99752560549412794</v>
          </cell>
          <cell r="AE77">
            <v>0.9643052543134506</v>
          </cell>
          <cell r="AF77">
            <v>1.0512884444220525</v>
          </cell>
          <cell r="AG77">
            <v>0.99961318635702534</v>
          </cell>
        </row>
        <row r="78">
          <cell r="A78" t="str">
            <v>1-ZEu</v>
          </cell>
          <cell r="B78">
            <v>68586779</v>
          </cell>
          <cell r="C78" t="str">
            <v>31400000</v>
          </cell>
          <cell r="D78" t="str">
            <v>Acumuladores, pilhas e baterias de pilhas, eléctricos</v>
          </cell>
          <cell r="E78">
            <v>1</v>
          </cell>
          <cell r="F78">
            <v>0</v>
          </cell>
          <cell r="G78">
            <v>0</v>
          </cell>
          <cell r="H78">
            <v>1</v>
          </cell>
          <cell r="I78">
            <v>68586779</v>
          </cell>
          <cell r="J78">
            <v>0.96814464649659326</v>
          </cell>
          <cell r="K78">
            <v>0.94757257867615841</v>
          </cell>
          <cell r="L78">
            <v>0.9892796707493956</v>
          </cell>
          <cell r="M78">
            <v>0.95045970865837826</v>
          </cell>
          <cell r="N78">
            <v>1.0527538875871549</v>
          </cell>
          <cell r="O78">
            <v>0.98964705529815522</v>
          </cell>
          <cell r="P78">
            <v>1.036251455242305</v>
          </cell>
          <cell r="Q78">
            <v>1.045001413534522</v>
          </cell>
          <cell r="R78">
            <v>1.0154523218338827</v>
          </cell>
          <cell r="S78">
            <v>1.0007454381564398</v>
          </cell>
          <cell r="T78">
            <v>1.0623196751175494</v>
          </cell>
          <cell r="V78">
            <v>1.0485511988582785</v>
          </cell>
          <cell r="W78">
            <v>1.0810383015841818</v>
          </cell>
          <cell r="X78">
            <v>0.96263369879740024</v>
          </cell>
          <cell r="Y78">
            <v>1.0801174596509622</v>
          </cell>
          <cell r="Z78">
            <v>0.98424587661224516</v>
          </cell>
          <cell r="AA78">
            <v>0.99380089042492259</v>
          </cell>
          <cell r="AB78">
            <v>0.96483084173137956</v>
          </cell>
          <cell r="AC78">
            <v>0.98901859218915755</v>
          </cell>
          <cell r="AD78">
            <v>0.98673580681670825</v>
          </cell>
          <cell r="AE78">
            <v>1.0014422987896874</v>
          </cell>
          <cell r="AF78">
            <v>1.0308112889105872</v>
          </cell>
          <cell r="AG78">
            <v>0.87677374563449029</v>
          </cell>
        </row>
        <row r="79">
          <cell r="A79" t="str">
            <v>1-ZEu</v>
          </cell>
          <cell r="B79">
            <v>159610655</v>
          </cell>
          <cell r="C79" t="str">
            <v>31500000</v>
          </cell>
          <cell r="D79" t="str">
            <v>Lâmpadas eléctricas e outro material de iluminação</v>
          </cell>
          <cell r="E79">
            <v>1</v>
          </cell>
          <cell r="F79">
            <v>0</v>
          </cell>
          <cell r="G79">
            <v>0</v>
          </cell>
          <cell r="H79">
            <v>1</v>
          </cell>
          <cell r="I79">
            <v>159610655</v>
          </cell>
          <cell r="J79">
            <v>0.97564865779338705</v>
          </cell>
          <cell r="K79">
            <v>0.96244051900534677</v>
          </cell>
          <cell r="L79">
            <v>0.99140830477596198</v>
          </cell>
          <cell r="M79">
            <v>0.9812589361427897</v>
          </cell>
          <cell r="N79">
            <v>0.94157966884574162</v>
          </cell>
          <cell r="O79">
            <v>0.98810805354235398</v>
          </cell>
          <cell r="P79">
            <v>1.0250327297230439</v>
          </cell>
          <cell r="Q79">
            <v>1.0348101437271431</v>
          </cell>
          <cell r="R79">
            <v>0.99975145401752641</v>
          </cell>
          <cell r="S79">
            <v>1.0058195826338954</v>
          </cell>
          <cell r="T79">
            <v>0.97414758765811904</v>
          </cell>
          <cell r="V79">
            <v>1.0096543206616773</v>
          </cell>
          <cell r="W79">
            <v>1.0187939195878359</v>
          </cell>
          <cell r="X79">
            <v>1.0438081055856445</v>
          </cell>
          <cell r="Y79">
            <v>1.0098715951955943</v>
          </cell>
          <cell r="Z79">
            <v>0.96601360479924481</v>
          </cell>
          <cell r="AA79">
            <v>1.0100080536923768</v>
          </cell>
          <cell r="AB79">
            <v>0.99220539013291253</v>
          </cell>
          <cell r="AC79">
            <v>1.074157832798911</v>
          </cell>
          <cell r="AD79">
            <v>0.93928489502371448</v>
          </cell>
          <cell r="AE79">
            <v>0.94745056789107507</v>
          </cell>
          <cell r="AF79">
            <v>0.98365818640582647</v>
          </cell>
          <cell r="AG79">
            <v>1.0050935282251872</v>
          </cell>
        </row>
        <row r="80">
          <cell r="A80" t="str">
            <v>1-ZEu</v>
          </cell>
          <cell r="B80">
            <v>290501090</v>
          </cell>
          <cell r="C80" t="str">
            <v>31600000</v>
          </cell>
          <cell r="D80" t="str">
            <v>Equipamento eléctrico, n.e.</v>
          </cell>
          <cell r="E80">
            <v>1</v>
          </cell>
          <cell r="F80">
            <v>0</v>
          </cell>
          <cell r="G80">
            <v>0</v>
          </cell>
          <cell r="H80">
            <v>1</v>
          </cell>
          <cell r="I80">
            <v>290501090</v>
          </cell>
          <cell r="J80">
            <v>1.0316532079381868</v>
          </cell>
          <cell r="K80">
            <v>0.98781814507621635</v>
          </cell>
          <cell r="L80">
            <v>1.0223142930582849</v>
          </cell>
          <cell r="M80">
            <v>0.94190396139484001</v>
          </cell>
          <cell r="N80">
            <v>0.94625692875571299</v>
          </cell>
          <cell r="O80">
            <v>0.9862299380038001</v>
          </cell>
          <cell r="P80">
            <v>0.94775484662813891</v>
          </cell>
          <cell r="Q80">
            <v>0.94545638480727556</v>
          </cell>
          <cell r="R80">
            <v>0.93270840721250803</v>
          </cell>
          <cell r="S80">
            <v>1.0067354459306379</v>
          </cell>
          <cell r="T80">
            <v>0.85449483165398954</v>
          </cell>
          <cell r="V80">
            <v>1.0139946951477843</v>
          </cell>
          <cell r="W80">
            <v>1.0192422136770971</v>
          </cell>
          <cell r="X80">
            <v>0.9763283871843137</v>
          </cell>
          <cell r="Y80">
            <v>1.0033893553089588</v>
          </cell>
          <cell r="Z80">
            <v>1.0614976285147339</v>
          </cell>
          <cell r="AA80">
            <v>0.99120572438388521</v>
          </cell>
          <cell r="AB80">
            <v>0.98816425424050514</v>
          </cell>
          <cell r="AC80">
            <v>1.0035353829985534</v>
          </cell>
          <cell r="AD80">
            <v>0.99915063089022527</v>
          </cell>
          <cell r="AE80">
            <v>0.96858526092217401</v>
          </cell>
          <cell r="AF80">
            <v>0.99419950650188915</v>
          </cell>
          <cell r="AG80">
            <v>0.98070696022987958</v>
          </cell>
        </row>
        <row r="81">
          <cell r="A81" t="str">
            <v>1-ZEu</v>
          </cell>
          <cell r="B81">
            <v>0</v>
          </cell>
          <cell r="C81" t="str">
            <v>320E0000</v>
          </cell>
          <cell r="D81" t="str">
            <v>Enc.Postais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1-ZEu</v>
          </cell>
          <cell r="B82">
            <v>1167631311</v>
          </cell>
          <cell r="C82" t="str">
            <v>32100000</v>
          </cell>
          <cell r="D82" t="str">
            <v>Válvulas, tubos e outros componentes electrónicos</v>
          </cell>
          <cell r="E82">
            <v>1</v>
          </cell>
          <cell r="F82">
            <v>0</v>
          </cell>
          <cell r="G82">
            <v>0</v>
          </cell>
          <cell r="H82">
            <v>1</v>
          </cell>
          <cell r="I82">
            <v>1167631311</v>
          </cell>
          <cell r="J82">
            <v>1.0750731351784353</v>
          </cell>
          <cell r="K82">
            <v>1.7574278060698914</v>
          </cell>
          <cell r="L82">
            <v>1.868160246327689</v>
          </cell>
          <cell r="M82">
            <v>1.6457075246205519</v>
          </cell>
          <cell r="N82">
            <v>1.5732744142067376</v>
          </cell>
          <cell r="O82">
            <v>1.6347173869218428</v>
          </cell>
          <cell r="P82">
            <v>2.0064391759050748</v>
          </cell>
          <cell r="Q82">
            <v>1.8497812266495341</v>
          </cell>
          <cell r="R82">
            <v>1.6947376234077978</v>
          </cell>
          <cell r="S82">
            <v>1.3576251457753143</v>
          </cell>
          <cell r="T82">
            <v>1.734002707270379</v>
          </cell>
          <cell r="V82">
            <v>0.85055965934390487</v>
          </cell>
          <cell r="W82">
            <v>0.8243094354900482</v>
          </cell>
          <cell r="X82">
            <v>0.81533541923585751</v>
          </cell>
          <cell r="Y82">
            <v>0.86715135154657774</v>
          </cell>
          <cell r="Z82">
            <v>0.85720100577333236</v>
          </cell>
          <cell r="AA82">
            <v>0.86490603715436631</v>
          </cell>
          <cell r="AB82">
            <v>0.84757535006247253</v>
          </cell>
          <cell r="AC82">
            <v>0.90801227419484365</v>
          </cell>
          <cell r="AD82">
            <v>0.98051652096248521</v>
          </cell>
          <cell r="AE82">
            <v>0.93734275889297058</v>
          </cell>
          <cell r="AF82">
            <v>0.95799569712868005</v>
          </cell>
          <cell r="AG82">
            <v>2.289094490214461</v>
          </cell>
        </row>
        <row r="83">
          <cell r="A83" t="str">
            <v>1-ZEu</v>
          </cell>
          <cell r="B83">
            <v>528744051</v>
          </cell>
          <cell r="C83" t="str">
            <v>32200000</v>
          </cell>
          <cell r="D83" t="str">
            <v>Aparelhos emissores de rádio e televisão e aparelhos de telefonia e telegrafia por fios</v>
          </cell>
          <cell r="E83">
            <v>1</v>
          </cell>
          <cell r="F83">
            <v>0</v>
          </cell>
          <cell r="G83">
            <v>0</v>
          </cell>
          <cell r="H83">
            <v>1</v>
          </cell>
          <cell r="I83">
            <v>528744051</v>
          </cell>
          <cell r="J83">
            <v>1.0186030740945606</v>
          </cell>
          <cell r="K83">
            <v>0.85451880171219086</v>
          </cell>
          <cell r="L83">
            <v>0.96705235009651946</v>
          </cell>
          <cell r="M83">
            <v>0.9860113981276718</v>
          </cell>
          <cell r="N83">
            <v>0.98205200336715082</v>
          </cell>
          <cell r="O83">
            <v>1.1384207165058233</v>
          </cell>
          <cell r="P83">
            <v>1.1531437803543467</v>
          </cell>
          <cell r="Q83">
            <v>1.5203141443969115</v>
          </cell>
          <cell r="R83">
            <v>1.4161881459224679</v>
          </cell>
          <cell r="S83">
            <v>1.5525961280764835</v>
          </cell>
          <cell r="T83">
            <v>0.79649893745498757</v>
          </cell>
          <cell r="V83">
            <v>1.1520942382603603</v>
          </cell>
          <cell r="W83">
            <v>1.0801070275489073</v>
          </cell>
          <cell r="X83">
            <v>1.0887606088479789</v>
          </cell>
          <cell r="Y83">
            <v>0.96741924104230936</v>
          </cell>
          <cell r="Z83">
            <v>1.0457788968107919</v>
          </cell>
          <cell r="AA83">
            <v>0.95130033555061411</v>
          </cell>
          <cell r="AB83">
            <v>0.89473958315895319</v>
          </cell>
          <cell r="AC83">
            <v>0.84539528923772111</v>
          </cell>
          <cell r="AD83">
            <v>0.98313335738863927</v>
          </cell>
          <cell r="AE83">
            <v>0.97928348517702124</v>
          </cell>
          <cell r="AF83">
            <v>0.87727354331031704</v>
          </cell>
          <cell r="AG83">
            <v>1.1347143936663857</v>
          </cell>
        </row>
        <row r="84">
          <cell r="A84" t="str">
            <v>1-ZEu</v>
          </cell>
          <cell r="B84">
            <v>597435985</v>
          </cell>
          <cell r="C84" t="str">
            <v>32300000</v>
          </cell>
          <cell r="D84" t="str">
            <v>Aparelhos receptores e material de rádio e de televisão, aparelhos de gravação ou de reprodução de som e imagens e material associado</v>
          </cell>
          <cell r="E84">
            <v>1</v>
          </cell>
          <cell r="F84">
            <v>0</v>
          </cell>
          <cell r="G84">
            <v>0</v>
          </cell>
          <cell r="H84">
            <v>1</v>
          </cell>
          <cell r="I84">
            <v>597435985</v>
          </cell>
          <cell r="J84">
            <v>0.9676866300374386</v>
          </cell>
          <cell r="K84">
            <v>0.8937121834033942</v>
          </cell>
          <cell r="L84">
            <v>0.84406448511313548</v>
          </cell>
          <cell r="M84">
            <v>0.83820995455765401</v>
          </cell>
          <cell r="N84">
            <v>0.88910927672341888</v>
          </cell>
          <cell r="O84">
            <v>0.89985148900948841</v>
          </cell>
          <cell r="P84">
            <v>0.875485190091431</v>
          </cell>
          <cell r="Q84">
            <v>0.88653819105799481</v>
          </cell>
          <cell r="R84">
            <v>0.7301933490475192</v>
          </cell>
          <cell r="S84">
            <v>0.76913890716483901</v>
          </cell>
          <cell r="T84">
            <v>0.91426385684911893</v>
          </cell>
          <cell r="V84">
            <v>1.0899125804911554</v>
          </cell>
          <cell r="W84">
            <v>1.1325209213694609</v>
          </cell>
          <cell r="X84">
            <v>0.99314098081317681</v>
          </cell>
          <cell r="Y84">
            <v>1.0249593389525493</v>
          </cell>
          <cell r="Z84">
            <v>0.97401509666550945</v>
          </cell>
          <cell r="AA84">
            <v>1.0039163805086868</v>
          </cell>
          <cell r="AB84">
            <v>0.98800556249558191</v>
          </cell>
          <cell r="AC84">
            <v>1.0620382386180274</v>
          </cell>
          <cell r="AD84">
            <v>0.94211975088829714</v>
          </cell>
          <cell r="AE84">
            <v>0.8920335324273867</v>
          </cell>
          <cell r="AF84">
            <v>0.96578080201334093</v>
          </cell>
          <cell r="AG84">
            <v>0.9315568147568265</v>
          </cell>
        </row>
        <row r="85">
          <cell r="A85" t="str">
            <v>1-ZEu</v>
          </cell>
          <cell r="B85">
            <v>0</v>
          </cell>
          <cell r="C85" t="str">
            <v>330E0000</v>
          </cell>
          <cell r="D85" t="str">
            <v>Enc.Postais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1-ZEu</v>
          </cell>
          <cell r="B86">
            <v>267126278</v>
          </cell>
          <cell r="C86" t="str">
            <v>33100000</v>
          </cell>
          <cell r="D86" t="str">
            <v>Material médico-cirúrgico, ortopédico</v>
          </cell>
          <cell r="E86">
            <v>1</v>
          </cell>
          <cell r="F86">
            <v>0</v>
          </cell>
          <cell r="G86">
            <v>0</v>
          </cell>
          <cell r="H86">
            <v>1</v>
          </cell>
          <cell r="I86">
            <v>267126278</v>
          </cell>
          <cell r="J86">
            <v>0.99945358353999658</v>
          </cell>
          <cell r="K86">
            <v>1.0173845939714439</v>
          </cell>
          <cell r="L86">
            <v>1.0604797557183265</v>
          </cell>
          <cell r="M86">
            <v>0.9845405862613299</v>
          </cell>
          <cell r="N86">
            <v>1.0077175965212204</v>
          </cell>
          <cell r="O86">
            <v>0.9921569605046533</v>
          </cell>
          <cell r="P86">
            <v>1.0631464026938207</v>
          </cell>
          <cell r="Q86">
            <v>1.0190024232032768</v>
          </cell>
          <cell r="R86">
            <v>1.0769006868908175</v>
          </cell>
          <cell r="S86">
            <v>1.0562771217795066</v>
          </cell>
          <cell r="T86">
            <v>1.1094152474861561</v>
          </cell>
          <cell r="V86">
            <v>1.0401260743232346</v>
          </cell>
          <cell r="W86">
            <v>1.0091148908514356</v>
          </cell>
          <cell r="X86">
            <v>0.93559525150303502</v>
          </cell>
          <cell r="Y86">
            <v>0.96101004503851151</v>
          </cell>
          <cell r="Z86">
            <v>0.97905110364392134</v>
          </cell>
          <cell r="AA86">
            <v>0.95547362752941256</v>
          </cell>
          <cell r="AB86">
            <v>0.96387301250903212</v>
          </cell>
          <cell r="AC86">
            <v>0.98847715092314237</v>
          </cell>
          <cell r="AD86">
            <v>1.0391831902872299</v>
          </cell>
          <cell r="AE86">
            <v>1.0063191785451133</v>
          </cell>
          <cell r="AF86">
            <v>1.0500282571399531</v>
          </cell>
          <cell r="AG86">
            <v>1.0717482177059781</v>
          </cell>
        </row>
        <row r="87">
          <cell r="A87" t="str">
            <v>1-ZEu</v>
          </cell>
          <cell r="B87">
            <v>288677832</v>
          </cell>
          <cell r="C87" t="str">
            <v>33200000</v>
          </cell>
          <cell r="D87" t="str">
            <v>Instrumentos e aparelhos de medida, verificação, controlo, navegação e outros fins</v>
          </cell>
          <cell r="E87">
            <v>1</v>
          </cell>
          <cell r="F87">
            <v>0</v>
          </cell>
          <cell r="G87">
            <v>0</v>
          </cell>
          <cell r="H87">
            <v>1</v>
          </cell>
          <cell r="I87">
            <v>288677832</v>
          </cell>
          <cell r="J87">
            <v>0.85539732337828323</v>
          </cell>
          <cell r="K87">
            <v>0.84977446174304128</v>
          </cell>
          <cell r="L87">
            <v>0.89755836149752566</v>
          </cell>
          <cell r="M87">
            <v>0.90821248010042155</v>
          </cell>
          <cell r="N87">
            <v>0.89239041286307164</v>
          </cell>
          <cell r="O87">
            <v>0.98813998584126783</v>
          </cell>
          <cell r="P87">
            <v>0.94710455112967573</v>
          </cell>
          <cell r="Q87">
            <v>1.0041479873523198</v>
          </cell>
          <cell r="R87">
            <v>0.84955875937090131</v>
          </cell>
          <cell r="S87">
            <v>0.96223634891599397</v>
          </cell>
          <cell r="T87">
            <v>1.0444940190442891</v>
          </cell>
          <cell r="V87">
            <v>1.1050042431907583</v>
          </cell>
          <cell r="W87">
            <v>1.0352712106091742</v>
          </cell>
          <cell r="X87">
            <v>0.99077374267034268</v>
          </cell>
          <cell r="Y87">
            <v>0.97407691319081613</v>
          </cell>
          <cell r="Z87">
            <v>0.97633971543531484</v>
          </cell>
          <cell r="AA87">
            <v>1.0133339671495243</v>
          </cell>
          <cell r="AB87">
            <v>0.92320241388110635</v>
          </cell>
          <cell r="AC87">
            <v>0.99306258452218632</v>
          </cell>
          <cell r="AD87">
            <v>1.0052765909488555</v>
          </cell>
          <cell r="AE87">
            <v>0.95510232881773927</v>
          </cell>
          <cell r="AF87">
            <v>0.97161649835412933</v>
          </cell>
          <cell r="AG87">
            <v>1.0569397912300529</v>
          </cell>
        </row>
        <row r="88">
          <cell r="A88" t="str">
            <v>1-ZEu</v>
          </cell>
          <cell r="B88">
            <v>141217460</v>
          </cell>
          <cell r="C88" t="str">
            <v>33400000</v>
          </cell>
          <cell r="D88" t="str">
            <v>Material óptico, fotográfico e cinematográfico</v>
          </cell>
          <cell r="E88">
            <v>1</v>
          </cell>
          <cell r="F88">
            <v>0</v>
          </cell>
          <cell r="G88">
            <v>0</v>
          </cell>
          <cell r="H88">
            <v>1</v>
          </cell>
          <cell r="I88">
            <v>141217460</v>
          </cell>
          <cell r="J88">
            <v>0.96871019792487845</v>
          </cell>
          <cell r="K88">
            <v>1.0497643532410301</v>
          </cell>
          <cell r="L88">
            <v>1.1178162690660864</v>
          </cell>
          <cell r="M88">
            <v>0.98242577839217671</v>
          </cell>
          <cell r="N88">
            <v>1.0291711036088309</v>
          </cell>
          <cell r="O88">
            <v>0.96617253243960455</v>
          </cell>
          <cell r="P88">
            <v>1.0467840535620105</v>
          </cell>
          <cell r="Q88">
            <v>1.076282915648783</v>
          </cell>
          <cell r="R88">
            <v>1.0252236448245642</v>
          </cell>
          <cell r="S88">
            <v>1.1463352689226076</v>
          </cell>
          <cell r="T88">
            <v>1.0784561170881812</v>
          </cell>
          <cell r="V88">
            <v>1.0353402691099658</v>
          </cell>
          <cell r="W88">
            <v>1.0247263945892437</v>
          </cell>
          <cell r="X88">
            <v>0.99253559536557168</v>
          </cell>
          <cell r="Y88">
            <v>0.94770204926250667</v>
          </cell>
          <cell r="Z88">
            <v>1.0316603171335115</v>
          </cell>
          <cell r="AA88">
            <v>0.99224495801988466</v>
          </cell>
          <cell r="AB88">
            <v>1.0237983414166307</v>
          </cell>
          <cell r="AC88">
            <v>0.99450848058205721</v>
          </cell>
          <cell r="AD88">
            <v>0.99902879393621458</v>
          </cell>
          <cell r="AE88">
            <v>0.97795738342166694</v>
          </cell>
          <cell r="AF88">
            <v>0.99143960103601014</v>
          </cell>
          <cell r="AG88">
            <v>0.98905781612673604</v>
          </cell>
        </row>
        <row r="89">
          <cell r="A89" t="str">
            <v>1-ZEu</v>
          </cell>
          <cell r="B89">
            <v>48730053</v>
          </cell>
          <cell r="C89" t="str">
            <v>33500000</v>
          </cell>
          <cell r="D89" t="str">
            <v>Relógios e de material de relojoaria</v>
          </cell>
          <cell r="E89">
            <v>1</v>
          </cell>
          <cell r="F89">
            <v>0</v>
          </cell>
          <cell r="G89">
            <v>0</v>
          </cell>
          <cell r="H89">
            <v>1</v>
          </cell>
          <cell r="I89">
            <v>48730053</v>
          </cell>
          <cell r="J89">
            <v>0.95624445964645177</v>
          </cell>
          <cell r="K89">
            <v>1.0219552002157524</v>
          </cell>
          <cell r="L89">
            <v>0.99107651281064213</v>
          </cell>
          <cell r="M89">
            <v>1.049469381305604</v>
          </cell>
          <cell r="N89">
            <v>1.21314790384885</v>
          </cell>
          <cell r="O89">
            <v>1.0233674557831733</v>
          </cell>
          <cell r="P89">
            <v>0.97904990193133368</v>
          </cell>
          <cell r="Q89">
            <v>1.1060711048283329</v>
          </cell>
          <cell r="R89">
            <v>1.1068002896666624</v>
          </cell>
          <cell r="S89">
            <v>1.1318135001810024</v>
          </cell>
          <cell r="T89">
            <v>1.1352995890316164</v>
          </cell>
          <cell r="V89">
            <v>0.93175569008162551</v>
          </cell>
          <cell r="W89">
            <v>0.8559618725194087</v>
          </cell>
          <cell r="X89">
            <v>0.9360594341591616</v>
          </cell>
          <cell r="Y89">
            <v>0.77637825360621104</v>
          </cell>
          <cell r="Z89">
            <v>0.83903028491769105</v>
          </cell>
          <cell r="AA89">
            <v>1.0470202263702963</v>
          </cell>
          <cell r="AB89">
            <v>0.93463345511544582</v>
          </cell>
          <cell r="AC89">
            <v>1.0416893262750586</v>
          </cell>
          <cell r="AD89">
            <v>1.1838670768847235</v>
          </cell>
          <cell r="AE89">
            <v>1.1866633378382836</v>
          </cell>
          <cell r="AF89">
            <v>1.1380405277190759</v>
          </cell>
          <cell r="AG89">
            <v>1.128900514513018</v>
          </cell>
        </row>
        <row r="90">
          <cell r="A90" t="str">
            <v>1-ZEu</v>
          </cell>
          <cell r="B90">
            <v>94198383</v>
          </cell>
          <cell r="C90" t="str">
            <v>34100100</v>
          </cell>
          <cell r="D90" t="str">
            <v>Motores de explosão, dos tipos utilizados para veículos automóveis e motociclos</v>
          </cell>
          <cell r="E90">
            <v>1</v>
          </cell>
          <cell r="F90">
            <v>0</v>
          </cell>
          <cell r="G90">
            <v>0</v>
          </cell>
          <cell r="H90">
            <v>1</v>
          </cell>
          <cell r="I90">
            <v>94198383</v>
          </cell>
          <cell r="J90">
            <v>1.1447473117686831</v>
          </cell>
          <cell r="K90">
            <v>1.1666805574572288</v>
          </cell>
          <cell r="L90">
            <v>1.0717550078244096</v>
          </cell>
          <cell r="M90">
            <v>1.0673378685754487</v>
          </cell>
          <cell r="N90">
            <v>1.0616574740419062</v>
          </cell>
          <cell r="O90">
            <v>1.1716338949365335</v>
          </cell>
          <cell r="P90">
            <v>1.1622984681036093</v>
          </cell>
          <cell r="Q90">
            <v>1.2239158174912177</v>
          </cell>
          <cell r="R90">
            <v>1.2159629731058663</v>
          </cell>
          <cell r="S90">
            <v>1.2451002554764421</v>
          </cell>
          <cell r="T90">
            <v>1.2294174720391664</v>
          </cell>
          <cell r="V90">
            <v>0.89974733529074324</v>
          </cell>
          <cell r="W90">
            <v>0.93907467310396175</v>
          </cell>
          <cell r="X90">
            <v>1.1343366093557159</v>
          </cell>
          <cell r="Y90">
            <v>0.90699733883200506</v>
          </cell>
          <cell r="Z90">
            <v>0.90255451115873897</v>
          </cell>
          <cell r="AA90">
            <v>0.92803723248545789</v>
          </cell>
          <cell r="AB90">
            <v>0.94781814473973325</v>
          </cell>
          <cell r="AC90">
            <v>0.92900859285124515</v>
          </cell>
          <cell r="AD90">
            <v>0.92979326436575804</v>
          </cell>
          <cell r="AE90">
            <v>1.1394269078377883</v>
          </cell>
          <cell r="AF90">
            <v>1.1549557389354839</v>
          </cell>
          <cell r="AG90">
            <v>1.1882496510433678</v>
          </cell>
        </row>
        <row r="91">
          <cell r="A91" t="str">
            <v>1-ZEu</v>
          </cell>
          <cell r="B91">
            <v>2282769270</v>
          </cell>
          <cell r="C91" t="str">
            <v>34100200</v>
          </cell>
          <cell r="D91" t="str">
            <v>Veículos automóveis de passageiros</v>
          </cell>
          <cell r="E91">
            <v>1</v>
          </cell>
          <cell r="F91">
            <v>0</v>
          </cell>
          <cell r="G91">
            <v>0</v>
          </cell>
          <cell r="H91">
            <v>1</v>
          </cell>
          <cell r="I91">
            <v>2282769270</v>
          </cell>
          <cell r="J91">
            <v>0.99667312364015204</v>
          </cell>
          <cell r="K91">
            <v>0.99129580135664175</v>
          </cell>
          <cell r="L91">
            <v>1.0028760217705701</v>
          </cell>
          <cell r="M91">
            <v>0.98693151679773972</v>
          </cell>
          <cell r="N91">
            <v>0.99068082983806127</v>
          </cell>
          <cell r="O91">
            <v>0.98437251586065</v>
          </cell>
          <cell r="P91">
            <v>0.99925102254584131</v>
          </cell>
          <cell r="Q91">
            <v>1.0071918090764536</v>
          </cell>
          <cell r="R91">
            <v>0.99793787452380156</v>
          </cell>
          <cell r="S91">
            <v>0.98028068522592671</v>
          </cell>
          <cell r="T91">
            <v>0.99914203883953134</v>
          </cell>
          <cell r="V91">
            <v>0.99792522137673556</v>
          </cell>
          <cell r="W91">
            <v>0.99973187785489692</v>
          </cell>
          <cell r="X91">
            <v>1.007041729258378</v>
          </cell>
          <cell r="Y91">
            <v>1.0035879622189627</v>
          </cell>
          <cell r="Z91">
            <v>1.0038050659773048</v>
          </cell>
          <cell r="AA91">
            <v>1.0082911284323117</v>
          </cell>
          <cell r="AB91">
            <v>1.0045285670308266</v>
          </cell>
          <cell r="AC91">
            <v>0.99960832651989606</v>
          </cell>
          <cell r="AD91">
            <v>0.99246609476881331</v>
          </cell>
          <cell r="AE91">
            <v>0.993796736550422</v>
          </cell>
          <cell r="AF91">
            <v>0.99965729854671681</v>
          </cell>
          <cell r="AG91">
            <v>0.98955999146473572</v>
          </cell>
        </row>
        <row r="92">
          <cell r="A92" t="str">
            <v>1-ZEu</v>
          </cell>
          <cell r="B92">
            <v>14077073</v>
          </cell>
          <cell r="C92" t="str">
            <v>34100300</v>
          </cell>
          <cell r="D92" t="str">
            <v>Veículos automóveis para o transporte de dez ou mais passageiros (incluindo o condutor)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14077073</v>
          </cell>
          <cell r="J92">
            <v>1.6000777106880848</v>
          </cell>
          <cell r="K92">
            <v>1.1518777498956516</v>
          </cell>
          <cell r="L92">
            <v>1.0613265124106908</v>
          </cell>
          <cell r="M92">
            <v>1.2332087238358138</v>
          </cell>
          <cell r="N92">
            <v>1.344484611454196</v>
          </cell>
          <cell r="O92">
            <v>0.6884627663969255</v>
          </cell>
          <cell r="P92">
            <v>2.2773358474259844</v>
          </cell>
          <cell r="Q92">
            <v>0.7878343687751902</v>
          </cell>
          <cell r="R92">
            <v>1.7854099462915294</v>
          </cell>
          <cell r="S92">
            <v>1.2034904069941812</v>
          </cell>
          <cell r="T92">
            <v>1.098179073989461</v>
          </cell>
          <cell r="V92">
            <v>0.89655960208493712</v>
          </cell>
          <cell r="W92">
            <v>0.81934414167842329</v>
          </cell>
          <cell r="X92">
            <v>0.93016178705772179</v>
          </cell>
          <cell r="Y92">
            <v>0.9004023999509293</v>
          </cell>
          <cell r="Z92">
            <v>1.2361626633550238</v>
          </cell>
          <cell r="AA92">
            <v>0.82608947773959096</v>
          </cell>
          <cell r="AB92">
            <v>1.1075151177764861</v>
          </cell>
          <cell r="AC92">
            <v>0.89419482114114468</v>
          </cell>
          <cell r="AD92">
            <v>0.97121838946409556</v>
          </cell>
          <cell r="AE92">
            <v>0.95560639085326571</v>
          </cell>
          <cell r="AF92">
            <v>1.1677778877852403</v>
          </cell>
          <cell r="AG92">
            <v>1.2949673211131418</v>
          </cell>
        </row>
        <row r="93">
          <cell r="A93" t="str">
            <v>1-ZEu</v>
          </cell>
          <cell r="B93">
            <v>775508891</v>
          </cell>
          <cell r="C93" t="str">
            <v>34100400</v>
          </cell>
          <cell r="D93" t="str">
            <v>Veículos automóveis para o transporte de mercadorias</v>
          </cell>
          <cell r="E93">
            <v>1</v>
          </cell>
          <cell r="F93">
            <v>0</v>
          </cell>
          <cell r="G93">
            <v>0</v>
          </cell>
          <cell r="H93">
            <v>1</v>
          </cell>
          <cell r="I93">
            <v>775508891</v>
          </cell>
          <cell r="J93">
            <v>0.99666486907134566</v>
          </cell>
          <cell r="K93">
            <v>1.0037447707400742</v>
          </cell>
          <cell r="L93">
            <v>0.99536405734553501</v>
          </cell>
          <cell r="M93">
            <v>0.99961589333477263</v>
          </cell>
          <cell r="N93">
            <v>1.0104051217875698</v>
          </cell>
          <cell r="O93">
            <v>0.99142863954145244</v>
          </cell>
          <cell r="P93">
            <v>1.0090759078477569</v>
          </cell>
          <cell r="Q93">
            <v>0.99321791121332315</v>
          </cell>
          <cell r="R93">
            <v>1.0126263126420429</v>
          </cell>
          <cell r="S93">
            <v>1.0017103331037425</v>
          </cell>
          <cell r="T93">
            <v>1.0225711025475379</v>
          </cell>
          <cell r="V93">
            <v>1.0110461375469253</v>
          </cell>
          <cell r="W93">
            <v>1.013804511865398</v>
          </cell>
          <cell r="X93">
            <v>1.005193668755217</v>
          </cell>
          <cell r="Y93">
            <v>0.99564304348167554</v>
          </cell>
          <cell r="Z93">
            <v>0.98468452370305659</v>
          </cell>
          <cell r="AA93">
            <v>0.99820090664836414</v>
          </cell>
          <cell r="AB93">
            <v>1.0087217746069308</v>
          </cell>
          <cell r="AC93">
            <v>0.9929631941735354</v>
          </cell>
          <cell r="AD93">
            <v>0.98749679653864375</v>
          </cell>
          <cell r="AE93">
            <v>1.0071085613419268</v>
          </cell>
          <cell r="AF93">
            <v>0.99578089243804779</v>
          </cell>
          <cell r="AG93">
            <v>0.99935598890027932</v>
          </cell>
        </row>
        <row r="94">
          <cell r="A94" t="str">
            <v>1-ZEu</v>
          </cell>
          <cell r="B94">
            <v>33174162</v>
          </cell>
          <cell r="C94" t="str">
            <v>34100500</v>
          </cell>
          <cell r="D94" t="str">
            <v>Veículos automóveis concebidos para usos especiais</v>
          </cell>
          <cell r="E94">
            <v>1</v>
          </cell>
          <cell r="F94">
            <v>0</v>
          </cell>
          <cell r="G94">
            <v>0</v>
          </cell>
          <cell r="H94">
            <v>1</v>
          </cell>
          <cell r="I94">
            <v>33174162</v>
          </cell>
          <cell r="J94">
            <v>0.98850337002390432</v>
          </cell>
          <cell r="K94">
            <v>1.3058266456239227</v>
          </cell>
          <cell r="L94">
            <v>0.76752718237803175</v>
          </cell>
          <cell r="M94">
            <v>1.094628443405254</v>
          </cell>
          <cell r="N94">
            <v>1.3682655919537812</v>
          </cell>
          <cell r="O94">
            <v>0.34836764423232247</v>
          </cell>
          <cell r="P94">
            <v>0.51325893575502668</v>
          </cell>
          <cell r="Q94">
            <v>0.53873483658367893</v>
          </cell>
          <cell r="R94">
            <v>1.4828466223527534</v>
          </cell>
          <cell r="S94">
            <v>1.3371628379894367</v>
          </cell>
          <cell r="T94">
            <v>1.7852432688119826</v>
          </cell>
          <cell r="V94">
            <v>0.96516527534551799</v>
          </cell>
          <cell r="W94">
            <v>1.1389366159468579</v>
          </cell>
          <cell r="X94">
            <v>0.73871929639910439</v>
          </cell>
          <cell r="Y94">
            <v>0.21051388553102707</v>
          </cell>
          <cell r="Z94">
            <v>2.8530247173987284</v>
          </cell>
          <cell r="AA94">
            <v>0.47326765865560011</v>
          </cell>
          <cell r="AB94">
            <v>1.0207227143562552</v>
          </cell>
          <cell r="AC94">
            <v>0.89602395215593467</v>
          </cell>
          <cell r="AD94">
            <v>1.0007095325445281</v>
          </cell>
          <cell r="AE94">
            <v>0.92594478761847132</v>
          </cell>
          <cell r="AF94">
            <v>1.0082498799403323</v>
          </cell>
          <cell r="AG94">
            <v>0.76872168410764252</v>
          </cell>
        </row>
        <row r="95">
          <cell r="A95" t="str">
            <v>1-ZEu</v>
          </cell>
          <cell r="B95">
            <v>80803472</v>
          </cell>
          <cell r="C95" t="str">
            <v>34200000</v>
          </cell>
          <cell r="D95" t="str">
            <v>Carroçarias para veículos automóveis; reboques e semi-reboques</v>
          </cell>
          <cell r="E95">
            <v>1</v>
          </cell>
          <cell r="F95">
            <v>0</v>
          </cell>
          <cell r="G95">
            <v>0</v>
          </cell>
          <cell r="H95">
            <v>1</v>
          </cell>
          <cell r="I95">
            <v>80803472</v>
          </cell>
          <cell r="J95">
            <v>1.02553187264612</v>
          </cell>
          <cell r="K95">
            <v>0.98735600215412989</v>
          </cell>
          <cell r="L95">
            <v>0.90267019497372658</v>
          </cell>
          <cell r="M95">
            <v>0.98776476368396937</v>
          </cell>
          <cell r="N95">
            <v>0.98377351607929109</v>
          </cell>
          <cell r="O95">
            <v>1.0375713943943667</v>
          </cell>
          <cell r="P95">
            <v>0.97364896660799405</v>
          </cell>
          <cell r="Q95">
            <v>0.94822709098994062</v>
          </cell>
          <cell r="R95">
            <v>0.90390698449584161</v>
          </cell>
          <cell r="S95">
            <v>0.9719262697666694</v>
          </cell>
          <cell r="T95">
            <v>0.96275943598299696</v>
          </cell>
          <cell r="V95">
            <v>1.0192724195436151</v>
          </cell>
          <cell r="W95">
            <v>0.94350649131055087</v>
          </cell>
          <cell r="X95">
            <v>1.0931081476508362</v>
          </cell>
          <cell r="Y95">
            <v>0.97206124592914211</v>
          </cell>
          <cell r="Z95">
            <v>0.83932813060628597</v>
          </cell>
          <cell r="AA95">
            <v>1.0157429155927584</v>
          </cell>
          <cell r="AB95">
            <v>1.0299115378778703</v>
          </cell>
          <cell r="AC95">
            <v>1.1406539958680382</v>
          </cell>
          <cell r="AD95">
            <v>0.96849886243459138</v>
          </cell>
          <cell r="AE95">
            <v>0.97790409226384956</v>
          </cell>
          <cell r="AF95">
            <v>1.0617791921519799</v>
          </cell>
          <cell r="AG95">
            <v>0.93823296877048279</v>
          </cell>
        </row>
        <row r="96">
          <cell r="A96" t="str">
            <v>1-ZEu</v>
          </cell>
          <cell r="B96">
            <v>1452936471</v>
          </cell>
          <cell r="C96" t="str">
            <v>34300000</v>
          </cell>
          <cell r="D96" t="str">
            <v>Componentes e acessórios para veículos automóveis  e seus motores</v>
          </cell>
          <cell r="E96">
            <v>1</v>
          </cell>
          <cell r="F96">
            <v>0</v>
          </cell>
          <cell r="G96">
            <v>0</v>
          </cell>
          <cell r="H96">
            <v>1</v>
          </cell>
          <cell r="I96">
            <v>1452936471</v>
          </cell>
          <cell r="J96">
            <v>0.9790321815041747</v>
          </cell>
          <cell r="K96">
            <v>0.98328357030367686</v>
          </cell>
          <cell r="L96">
            <v>0.9507782312533205</v>
          </cell>
          <cell r="M96">
            <v>0.93486844410715031</v>
          </cell>
          <cell r="N96">
            <v>0.96252054269484011</v>
          </cell>
          <cell r="O96">
            <v>0.95552019727943449</v>
          </cell>
          <cell r="P96">
            <v>0.92223896091512825</v>
          </cell>
          <cell r="Q96">
            <v>0.90863631931198929</v>
          </cell>
          <cell r="R96">
            <v>0.94677586457822915</v>
          </cell>
          <cell r="S96">
            <v>0.9534888606795946</v>
          </cell>
          <cell r="T96">
            <v>0.93204321572782978</v>
          </cell>
          <cell r="V96">
            <v>0.9808907852921025</v>
          </cell>
          <cell r="W96">
            <v>1.0000654800954671</v>
          </cell>
          <cell r="X96">
            <v>0.98852798148379439</v>
          </cell>
          <cell r="Y96">
            <v>1.0409234366552256</v>
          </cell>
          <cell r="Z96">
            <v>1.0238026333795704</v>
          </cell>
          <cell r="AA96">
            <v>1.0320115644839134</v>
          </cell>
          <cell r="AB96">
            <v>1.0275120653568566</v>
          </cell>
          <cell r="AC96">
            <v>0.97274333179090877</v>
          </cell>
          <cell r="AD96">
            <v>1.0188960400651483</v>
          </cell>
          <cell r="AE96">
            <v>0.95407323284812051</v>
          </cell>
          <cell r="AF96">
            <v>1.0044105045031642</v>
          </cell>
          <cell r="AG96">
            <v>0.95614294404572819</v>
          </cell>
        </row>
        <row r="97">
          <cell r="A97" t="str">
            <v>1-ZEu</v>
          </cell>
          <cell r="B97">
            <v>36951411</v>
          </cell>
          <cell r="C97" t="str">
            <v>35100000</v>
          </cell>
          <cell r="D97" t="str">
            <v>Embarcações e reparação naval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36951411</v>
          </cell>
          <cell r="J97">
            <v>0.99830722690874507</v>
          </cell>
          <cell r="K97">
            <v>1.0465342014627721</v>
          </cell>
          <cell r="L97">
            <v>1.2390263712003127</v>
          </cell>
          <cell r="M97">
            <v>1.3380889791333839</v>
          </cell>
          <cell r="N97">
            <v>1.114909103245272</v>
          </cell>
          <cell r="O97">
            <v>0.77828768743446664</v>
          </cell>
          <cell r="P97">
            <v>1.122198642414437</v>
          </cell>
          <cell r="Q97">
            <v>0.57052091874662691</v>
          </cell>
          <cell r="R97">
            <v>1.1092233774572997</v>
          </cell>
          <cell r="S97">
            <v>1.0319577417573038</v>
          </cell>
          <cell r="T97">
            <v>0.94845446224938301</v>
          </cell>
          <cell r="V97">
            <v>1.039999004284258</v>
          </cell>
          <cell r="W97">
            <v>1.2416714437778815</v>
          </cell>
          <cell r="X97">
            <v>1.4493989640521172</v>
          </cell>
          <cell r="Y97">
            <v>0.53755515535324994</v>
          </cell>
          <cell r="Z97">
            <v>1.0839894904853937</v>
          </cell>
          <cell r="AA97">
            <v>1.0122293021175528</v>
          </cell>
          <cell r="AB97">
            <v>1.7958817638076605</v>
          </cell>
          <cell r="AC97">
            <v>0.92193840544301231</v>
          </cell>
          <cell r="AD97">
            <v>0.79480712565421807</v>
          </cell>
          <cell r="AE97">
            <v>0.83922632668929786</v>
          </cell>
          <cell r="AF97">
            <v>0.76610825162839802</v>
          </cell>
          <cell r="AG97">
            <v>0.51719476670696019</v>
          </cell>
        </row>
        <row r="98">
          <cell r="A98" t="str">
            <v>1-ZEu</v>
          </cell>
          <cell r="B98">
            <v>32780396</v>
          </cell>
          <cell r="C98" t="str">
            <v>35200000</v>
          </cell>
          <cell r="D98" t="str">
            <v>Material circulante para caminhos-de-ferro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32780396</v>
          </cell>
          <cell r="J98">
            <v>1.0008215876221433</v>
          </cell>
          <cell r="K98">
            <v>1.212342899653136</v>
          </cell>
          <cell r="L98">
            <v>0.9300846754041816</v>
          </cell>
          <cell r="M98">
            <v>0.87119580329886215</v>
          </cell>
          <cell r="N98">
            <v>1.3863153535908928</v>
          </cell>
          <cell r="O98">
            <v>0.76077456791589904</v>
          </cell>
          <cell r="P98">
            <v>0.95555497303365844</v>
          </cell>
          <cell r="Q98">
            <v>1.7246820382387473</v>
          </cell>
          <cell r="R98">
            <v>0.70876471963650511</v>
          </cell>
          <cell r="S98">
            <v>1.4627945455590166</v>
          </cell>
          <cell r="T98">
            <v>2.9867370784239369</v>
          </cell>
          <cell r="V98">
            <v>1.1146746987928942</v>
          </cell>
          <cell r="W98">
            <v>0.71204617509842028</v>
          </cell>
          <cell r="X98">
            <v>0.76160126986537457</v>
          </cell>
          <cell r="Y98">
            <v>0.5594783734222285</v>
          </cell>
          <cell r="Z98">
            <v>1.360432620074747</v>
          </cell>
          <cell r="AA98">
            <v>1.2340348984194747</v>
          </cell>
          <cell r="AB98">
            <v>0.96764651417869496</v>
          </cell>
          <cell r="AC98">
            <v>1.5137464670771827</v>
          </cell>
          <cell r="AD98">
            <v>0.47352665388709836</v>
          </cell>
          <cell r="AE98">
            <v>1.6638239563442501</v>
          </cell>
          <cell r="AF98">
            <v>0.73364692457722425</v>
          </cell>
          <cell r="AG98">
            <v>0.90534144826241059</v>
          </cell>
        </row>
        <row r="99">
          <cell r="A99" t="str">
            <v>1-ZEu</v>
          </cell>
          <cell r="B99">
            <v>97692434</v>
          </cell>
          <cell r="C99" t="str">
            <v>35300000</v>
          </cell>
          <cell r="D99" t="str">
            <v>Produtos da construção aeronáutica e espacial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97692434</v>
          </cell>
          <cell r="J99">
            <v>0.83863652720598947</v>
          </cell>
          <cell r="K99">
            <v>1.0477783554472335</v>
          </cell>
          <cell r="L99">
            <v>1.2700388974265362</v>
          </cell>
          <cell r="M99">
            <v>0.97338967332732884</v>
          </cell>
          <cell r="N99">
            <v>1.1405592609419883</v>
          </cell>
          <cell r="O99">
            <v>1.2697167266452589</v>
          </cell>
          <cell r="P99">
            <v>1.3347226522647546</v>
          </cell>
          <cell r="Q99">
            <v>1.001525120838513</v>
          </cell>
          <cell r="R99">
            <v>0.95421386303748945</v>
          </cell>
          <cell r="S99">
            <v>1.1963210608250077</v>
          </cell>
          <cell r="T99">
            <v>1.3021453370682765</v>
          </cell>
          <cell r="V99">
            <v>1.3036585182728004</v>
          </cell>
          <cell r="W99">
            <v>0.79649697612849701</v>
          </cell>
          <cell r="X99">
            <v>0.93944757645805677</v>
          </cell>
          <cell r="Y99">
            <v>0.79838736324231696</v>
          </cell>
          <cell r="Z99">
            <v>0.94495733134619864</v>
          </cell>
          <cell r="AA99">
            <v>0.94134346940668956</v>
          </cell>
          <cell r="AB99">
            <v>0.84063946319454153</v>
          </cell>
          <cell r="AC99">
            <v>0.94142425684145048</v>
          </cell>
          <cell r="AD99">
            <v>1.1484816742057533</v>
          </cell>
          <cell r="AE99">
            <v>1.2820086687663279</v>
          </cell>
          <cell r="AF99">
            <v>0.9081958121684065</v>
          </cell>
          <cell r="AG99">
            <v>1.1549588899689607</v>
          </cell>
        </row>
        <row r="100">
          <cell r="A100" t="str">
            <v>1-ZEu</v>
          </cell>
          <cell r="B100">
            <v>107509814</v>
          </cell>
          <cell r="C100" t="str">
            <v>35400000</v>
          </cell>
          <cell r="D100" t="str">
            <v>Motociclos e bicicletas</v>
          </cell>
          <cell r="E100">
            <v>1</v>
          </cell>
          <cell r="F100">
            <v>0</v>
          </cell>
          <cell r="G100">
            <v>0</v>
          </cell>
          <cell r="H100">
            <v>1</v>
          </cell>
          <cell r="I100">
            <v>107509814</v>
          </cell>
          <cell r="J100">
            <v>1.0070573614250087</v>
          </cell>
          <cell r="K100">
            <v>0.99873053823401614</v>
          </cell>
          <cell r="L100">
            <v>0.98541668801829496</v>
          </cell>
          <cell r="M100">
            <v>0.96791995367778438</v>
          </cell>
          <cell r="N100">
            <v>1.0109547497948783</v>
          </cell>
          <cell r="O100">
            <v>1.0317728470659135</v>
          </cell>
          <cell r="P100">
            <v>0.97671397997053666</v>
          </cell>
          <cell r="Q100">
            <v>1.0341471984476338</v>
          </cell>
          <cell r="R100">
            <v>1.0276879389069149</v>
          </cell>
          <cell r="S100">
            <v>1.0205490937766473</v>
          </cell>
          <cell r="T100">
            <v>1.0686431942692778</v>
          </cell>
          <cell r="V100">
            <v>1.0444012315914433</v>
          </cell>
          <cell r="W100">
            <v>0.96023697618867199</v>
          </cell>
          <cell r="X100">
            <v>1.0432797637393609</v>
          </cell>
          <cell r="Y100">
            <v>1.0204679074051775</v>
          </cell>
          <cell r="Z100">
            <v>1.0253233022924748</v>
          </cell>
          <cell r="AA100">
            <v>1.0060362735488035</v>
          </cell>
          <cell r="AB100">
            <v>1.0013710176566644</v>
          </cell>
          <cell r="AC100">
            <v>0.95956313123429471</v>
          </cell>
          <cell r="AD100">
            <v>0.93392033539270314</v>
          </cell>
          <cell r="AE100">
            <v>0.97987128612994567</v>
          </cell>
          <cell r="AF100">
            <v>0.97095395937467488</v>
          </cell>
          <cell r="AG100">
            <v>1.0545748154457857</v>
          </cell>
        </row>
        <row r="101">
          <cell r="A101" t="str">
            <v>1-ZEu</v>
          </cell>
          <cell r="B101">
            <v>3173253</v>
          </cell>
          <cell r="C101" t="str">
            <v>35500000</v>
          </cell>
          <cell r="D101" t="str">
            <v>Outro material de transporte (não motorizado), n.e.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3173253</v>
          </cell>
          <cell r="J101">
            <v>0.95172895682613978</v>
          </cell>
          <cell r="K101">
            <v>1.545566788593941</v>
          </cell>
          <cell r="L101">
            <v>0.90293744555104116</v>
          </cell>
          <cell r="M101">
            <v>0.94736280362826519</v>
          </cell>
          <cell r="N101">
            <v>1.1214388305095884</v>
          </cell>
          <cell r="O101">
            <v>0.931106810284834</v>
          </cell>
          <cell r="P101">
            <v>0.93215573040677813</v>
          </cell>
          <cell r="Q101">
            <v>1.2221128157225432</v>
          </cell>
          <cell r="R101">
            <v>0.96828285602035113</v>
          </cell>
          <cell r="S101">
            <v>0.78034357985051672</v>
          </cell>
          <cell r="T101">
            <v>1.1551562746822857</v>
          </cell>
          <cell r="V101">
            <v>1.1003819305845506</v>
          </cell>
          <cell r="W101">
            <v>0.99870314234813118</v>
          </cell>
          <cell r="X101">
            <v>0.98623773383183144</v>
          </cell>
          <cell r="Y101">
            <v>0.87162714364802452</v>
          </cell>
          <cell r="Z101">
            <v>0.88538524988296274</v>
          </cell>
          <cell r="AA101">
            <v>0.96791261690232899</v>
          </cell>
          <cell r="AB101">
            <v>0.89668068211099394</v>
          </cell>
          <cell r="AC101">
            <v>1.2501492310326856</v>
          </cell>
          <cell r="AD101">
            <v>0.96566691623915002</v>
          </cell>
          <cell r="AE101">
            <v>1.0698175207480878</v>
          </cell>
          <cell r="AF101">
            <v>0.95755445658010507</v>
          </cell>
          <cell r="AG101">
            <v>1.0498833760911472</v>
          </cell>
        </row>
        <row r="102">
          <cell r="A102" t="str">
            <v>1-ZEu</v>
          </cell>
          <cell r="B102">
            <v>0</v>
          </cell>
          <cell r="C102" t="str">
            <v>360E0000</v>
          </cell>
          <cell r="D102" t="str">
            <v>Enc.Postais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 t="str">
            <v>1-ZEu</v>
          </cell>
          <cell r="B103">
            <v>215825086</v>
          </cell>
          <cell r="C103" t="str">
            <v>36110000</v>
          </cell>
          <cell r="D103" t="str">
            <v>Cadeiras, assentos e suas partes</v>
          </cell>
          <cell r="E103">
            <v>1</v>
          </cell>
          <cell r="F103">
            <v>0</v>
          </cell>
          <cell r="G103">
            <v>0</v>
          </cell>
          <cell r="H103">
            <v>1</v>
          </cell>
          <cell r="I103">
            <v>215825086</v>
          </cell>
          <cell r="J103">
            <v>1.0809617811355177</v>
          </cell>
          <cell r="K103">
            <v>1.018761184452539</v>
          </cell>
          <cell r="L103">
            <v>1.0191472734023215</v>
          </cell>
          <cell r="M103">
            <v>0.95926141875685822</v>
          </cell>
          <cell r="N103">
            <v>1.0373314612441795</v>
          </cell>
          <cell r="O103">
            <v>1.039460977810716</v>
          </cell>
          <cell r="P103">
            <v>1.0605483513602076</v>
          </cell>
          <cell r="Q103">
            <v>1.0009610410603675</v>
          </cell>
          <cell r="R103">
            <v>1.0317543556011601</v>
          </cell>
          <cell r="S103">
            <v>1.0024812222662116</v>
          </cell>
          <cell r="T103">
            <v>1.0076628170889714</v>
          </cell>
          <cell r="V103">
            <v>0.92600582654416808</v>
          </cell>
          <cell r="W103">
            <v>0.92208384378580888</v>
          </cell>
          <cell r="X103">
            <v>0.90937072841295619</v>
          </cell>
          <cell r="Y103">
            <v>0.9887765510939297</v>
          </cell>
          <cell r="Z103">
            <v>1.053236169137739</v>
          </cell>
          <cell r="AA103">
            <v>0.98278006566999776</v>
          </cell>
          <cell r="AB103">
            <v>0.99290985463466364</v>
          </cell>
          <cell r="AC103">
            <v>1.0108731628800278</v>
          </cell>
          <cell r="AD103">
            <v>1.0610391192363089</v>
          </cell>
          <cell r="AE103">
            <v>1.0185366834375085</v>
          </cell>
          <cell r="AF103">
            <v>1.039252952336245</v>
          </cell>
          <cell r="AG103">
            <v>1.0951350428306472</v>
          </cell>
        </row>
        <row r="104">
          <cell r="A104" t="str">
            <v>1-ZEu</v>
          </cell>
          <cell r="B104">
            <v>24312055</v>
          </cell>
          <cell r="C104" t="str">
            <v>36120000</v>
          </cell>
          <cell r="D104" t="str">
            <v>Mobiliário para escritório e comércio</v>
          </cell>
          <cell r="E104">
            <v>1</v>
          </cell>
          <cell r="F104">
            <v>0</v>
          </cell>
          <cell r="G104">
            <v>0</v>
          </cell>
          <cell r="H104">
            <v>1</v>
          </cell>
          <cell r="I104">
            <v>24312055</v>
          </cell>
          <cell r="J104">
            <v>1.0476770387109624</v>
          </cell>
          <cell r="K104">
            <v>1.0472248678447595</v>
          </cell>
          <cell r="L104">
            <v>0.96578256484568226</v>
          </cell>
          <cell r="M104">
            <v>0.99048323613627398</v>
          </cell>
          <cell r="N104">
            <v>0.98085440446807692</v>
          </cell>
          <cell r="O104">
            <v>0.95073353763388202</v>
          </cell>
          <cell r="P104">
            <v>1.041453185135522</v>
          </cell>
          <cell r="Q104">
            <v>1.057189191639041</v>
          </cell>
          <cell r="R104">
            <v>0.96997492696998966</v>
          </cell>
          <cell r="S104">
            <v>0.97851187936708706</v>
          </cell>
          <cell r="T104">
            <v>0.98851823758082091</v>
          </cell>
          <cell r="V104">
            <v>1.0559474331327281</v>
          </cell>
          <cell r="W104">
            <v>0.96030088688409154</v>
          </cell>
          <cell r="X104">
            <v>0.99502434218433022</v>
          </cell>
          <cell r="Y104">
            <v>0.86239520119598456</v>
          </cell>
          <cell r="Z104">
            <v>0.99982104523934867</v>
          </cell>
          <cell r="AA104">
            <v>1.0857393694886341</v>
          </cell>
          <cell r="AB104">
            <v>1.0070556120174854</v>
          </cell>
          <cell r="AC104">
            <v>1.1854183368075384</v>
          </cell>
          <cell r="AD104">
            <v>0.98488344889892643</v>
          </cell>
          <cell r="AE104">
            <v>0.88285987061811066</v>
          </cell>
          <cell r="AF104">
            <v>0.97422551015574399</v>
          </cell>
          <cell r="AG104">
            <v>1.0063289433770781</v>
          </cell>
        </row>
        <row r="105">
          <cell r="A105" t="str">
            <v>1-ZEu</v>
          </cell>
          <cell r="B105">
            <v>25349356</v>
          </cell>
          <cell r="C105" t="str">
            <v>36130000</v>
          </cell>
          <cell r="D105" t="str">
            <v>Mobiliário de cozinha</v>
          </cell>
          <cell r="E105">
            <v>1</v>
          </cell>
          <cell r="F105">
            <v>0</v>
          </cell>
          <cell r="G105">
            <v>0</v>
          </cell>
          <cell r="H105">
            <v>1</v>
          </cell>
          <cell r="I105">
            <v>25349356</v>
          </cell>
          <cell r="J105">
            <v>1.5819312902504457</v>
          </cell>
          <cell r="K105">
            <v>0.9727893100254893</v>
          </cell>
          <cell r="L105">
            <v>1.0426249145586561</v>
          </cell>
          <cell r="M105">
            <v>0.97426730978855991</v>
          </cell>
          <cell r="N105">
            <v>1.0399482279137178</v>
          </cell>
          <cell r="O105">
            <v>0.99579941835877228</v>
          </cell>
          <cell r="P105">
            <v>1.0805400670427898</v>
          </cell>
          <cell r="Q105">
            <v>1.0815274939729818</v>
          </cell>
          <cell r="R105">
            <v>0.98882723805248263</v>
          </cell>
          <cell r="S105">
            <v>1.015592940602799</v>
          </cell>
          <cell r="T105">
            <v>1.1024052721860267</v>
          </cell>
          <cell r="V105">
            <v>1.1592388118722223</v>
          </cell>
          <cell r="W105">
            <v>0.98128558542674438</v>
          </cell>
          <cell r="X105">
            <v>0.96385049697189951</v>
          </cell>
          <cell r="Y105">
            <v>0.9714785722026249</v>
          </cell>
          <cell r="Z105">
            <v>0.99173193824719708</v>
          </cell>
          <cell r="AA105">
            <v>0.98955233325046621</v>
          </cell>
          <cell r="AB105">
            <v>1.0161792065865605</v>
          </cell>
          <cell r="AC105">
            <v>0.98682759320438018</v>
          </cell>
          <cell r="AD105">
            <v>0.95469859003286683</v>
          </cell>
          <cell r="AE105">
            <v>0.99161084490610985</v>
          </cell>
          <cell r="AF105">
            <v>1.0020955942141423</v>
          </cell>
          <cell r="AG105">
            <v>0.99145043308478586</v>
          </cell>
        </row>
        <row r="106">
          <cell r="A106" t="str">
            <v>1-ZEu</v>
          </cell>
          <cell r="B106">
            <v>157867265</v>
          </cell>
          <cell r="C106" t="str">
            <v>36140000</v>
          </cell>
          <cell r="D106" t="str">
            <v>Mobiliário para outros fins</v>
          </cell>
          <cell r="E106">
            <v>1</v>
          </cell>
          <cell r="F106">
            <v>0</v>
          </cell>
          <cell r="G106">
            <v>0</v>
          </cell>
          <cell r="H106">
            <v>1</v>
          </cell>
          <cell r="I106">
            <v>157867265</v>
          </cell>
          <cell r="J106">
            <v>0.94685465960826154</v>
          </cell>
          <cell r="K106">
            <v>0.93546617764773277</v>
          </cell>
          <cell r="L106">
            <v>0.98440231705927439</v>
          </cell>
          <cell r="M106">
            <v>1.072065423312444</v>
          </cell>
          <cell r="N106">
            <v>0.9312316691586866</v>
          </cell>
          <cell r="O106">
            <v>0.96636236258823016</v>
          </cell>
          <cell r="P106">
            <v>0.9726857535225647</v>
          </cell>
          <cell r="Q106">
            <v>0.96800394977745785</v>
          </cell>
          <cell r="R106">
            <v>0.9654800036524821</v>
          </cell>
          <cell r="S106">
            <v>0.97371832933484137</v>
          </cell>
          <cell r="T106">
            <v>0.92965688839562899</v>
          </cell>
          <cell r="V106">
            <v>1.0289852335800489</v>
          </cell>
          <cell r="W106">
            <v>0.97497592950051504</v>
          </cell>
          <cell r="X106">
            <v>1.0225346903476342</v>
          </cell>
          <cell r="Y106">
            <v>1.0347816508666798</v>
          </cell>
          <cell r="Z106">
            <v>1.0500327489671017</v>
          </cell>
          <cell r="AA106">
            <v>0.99520187267826909</v>
          </cell>
          <cell r="AB106">
            <v>0.99760001036386903</v>
          </cell>
          <cell r="AC106">
            <v>0.97290832392807525</v>
          </cell>
          <cell r="AD106">
            <v>0.95184232873858177</v>
          </cell>
          <cell r="AE106">
            <v>1.000231598863691</v>
          </cell>
          <cell r="AF106">
            <v>0.96249435570093789</v>
          </cell>
          <cell r="AG106">
            <v>1.0084112564645971</v>
          </cell>
        </row>
        <row r="107">
          <cell r="A107" t="str">
            <v>1-ZEu</v>
          </cell>
          <cell r="B107">
            <v>9489833</v>
          </cell>
          <cell r="C107" t="str">
            <v>36150000</v>
          </cell>
          <cell r="D107" t="str">
            <v>Suportes para colchões e colchões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9489833</v>
          </cell>
          <cell r="J107">
            <v>0.9940661136464668</v>
          </cell>
          <cell r="K107">
            <v>1.087381578200127</v>
          </cell>
          <cell r="L107">
            <v>1.1851324104107153</v>
          </cell>
          <cell r="M107">
            <v>1.0934222808678014</v>
          </cell>
          <cell r="N107">
            <v>1.1057207788620866</v>
          </cell>
          <cell r="O107">
            <v>1.0299280660177974</v>
          </cell>
          <cell r="P107">
            <v>0.99367303147646835</v>
          </cell>
          <cell r="Q107">
            <v>0.9407851372060716</v>
          </cell>
          <cell r="R107">
            <v>0.83108361385486218</v>
          </cell>
          <cell r="S107">
            <v>0.91091872564084864</v>
          </cell>
          <cell r="T107">
            <v>1.2874774085086622</v>
          </cell>
          <cell r="V107">
            <v>1.0932967460068028</v>
          </cell>
          <cell r="W107">
            <v>0.93459404334999563</v>
          </cell>
          <cell r="X107">
            <v>0.93416413551658073</v>
          </cell>
          <cell r="Y107">
            <v>1.0038669762006149</v>
          </cell>
          <cell r="Z107">
            <v>1.0225273205495424</v>
          </cell>
          <cell r="AA107">
            <v>0.98335133081164472</v>
          </cell>
          <cell r="AB107">
            <v>1.0462792111451322</v>
          </cell>
          <cell r="AC107">
            <v>1.0074336645157111</v>
          </cell>
          <cell r="AD107">
            <v>0.95460581463060079</v>
          </cell>
          <cell r="AE107">
            <v>1.002323443023919</v>
          </cell>
          <cell r="AF107">
            <v>0.99618639688793065</v>
          </cell>
          <cell r="AG107">
            <v>1.0213709173615246</v>
          </cell>
        </row>
        <row r="108">
          <cell r="A108" t="str">
            <v>1-ZEu</v>
          </cell>
          <cell r="B108">
            <v>65409371</v>
          </cell>
          <cell r="C108" t="str">
            <v>36200000</v>
          </cell>
          <cell r="D108" t="str">
            <v>Joalharia, ourivesaria e artigos similares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65409371</v>
          </cell>
          <cell r="J108">
            <v>0.89516673087781762</v>
          </cell>
          <cell r="K108">
            <v>0.88127357270538331</v>
          </cell>
          <cell r="L108">
            <v>1.1985810887315378</v>
          </cell>
          <cell r="M108">
            <v>0.95228214266028188</v>
          </cell>
          <cell r="N108">
            <v>0.80880822633676119</v>
          </cell>
          <cell r="O108">
            <v>1.1209199367381042</v>
          </cell>
          <cell r="P108">
            <v>0.78179923097157022</v>
          </cell>
          <cell r="Q108">
            <v>0.82764634671647574</v>
          </cell>
          <cell r="R108">
            <v>1.0917082513434366</v>
          </cell>
          <cell r="S108">
            <v>0.91873538720916348</v>
          </cell>
          <cell r="T108">
            <v>1.0204445745022421</v>
          </cell>
          <cell r="V108">
            <v>0.77939246691457587</v>
          </cell>
          <cell r="W108">
            <v>0.9567910816302394</v>
          </cell>
          <cell r="X108">
            <v>1.1209044269544837</v>
          </cell>
          <cell r="Y108">
            <v>0.98649642300503981</v>
          </cell>
          <cell r="Z108">
            <v>1.0145534166075152</v>
          </cell>
          <cell r="AA108">
            <v>1.0900424012058698</v>
          </cell>
          <cell r="AB108">
            <v>0.83919072764582658</v>
          </cell>
          <cell r="AC108">
            <v>0.96947811819922769</v>
          </cell>
          <cell r="AD108">
            <v>0.97138141023352331</v>
          </cell>
          <cell r="AE108">
            <v>1.181298647007667</v>
          </cell>
          <cell r="AF108">
            <v>1.2197115876620845</v>
          </cell>
          <cell r="AG108">
            <v>0.87075929293394683</v>
          </cell>
        </row>
        <row r="109">
          <cell r="A109" t="str">
            <v>1-ZEu</v>
          </cell>
          <cell r="B109">
            <v>7809080</v>
          </cell>
          <cell r="C109" t="str">
            <v>36300000</v>
          </cell>
          <cell r="D109" t="str">
            <v>Instrumentos musicais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7809080</v>
          </cell>
          <cell r="J109">
            <v>1.0708214020743185</v>
          </cell>
          <cell r="K109">
            <v>0.98676522259554422</v>
          </cell>
          <cell r="L109">
            <v>0.99822662655795225</v>
          </cell>
          <cell r="M109">
            <v>0.95384546925603308</v>
          </cell>
          <cell r="N109">
            <v>0.92968264087571861</v>
          </cell>
          <cell r="O109">
            <v>1.0854637136970355</v>
          </cell>
          <cell r="P109">
            <v>0.89830910181435264</v>
          </cell>
          <cell r="Q109">
            <v>1.108917197413541</v>
          </cell>
          <cell r="R109">
            <v>0.94083318179863629</v>
          </cell>
          <cell r="S109">
            <v>0.94451161680746731</v>
          </cell>
          <cell r="T109">
            <v>0.91925571523699212</v>
          </cell>
          <cell r="V109">
            <v>0.94180115020735888</v>
          </cell>
          <cell r="W109">
            <v>0.96802724309870036</v>
          </cell>
          <cell r="X109">
            <v>0.97863094640097403</v>
          </cell>
          <cell r="Y109">
            <v>1.0110224651265241</v>
          </cell>
          <cell r="Z109">
            <v>1.1505217681638966</v>
          </cell>
          <cell r="AA109">
            <v>1.0852813861389117</v>
          </cell>
          <cell r="AB109">
            <v>1.1180087349691854</v>
          </cell>
          <cell r="AC109">
            <v>0.91529714752571845</v>
          </cell>
          <cell r="AD109">
            <v>0.9500058068588253</v>
          </cell>
          <cell r="AE109">
            <v>1.0319252527296683</v>
          </cell>
          <cell r="AF109">
            <v>0.91739567643037223</v>
          </cell>
          <cell r="AG109">
            <v>0.93208242234986471</v>
          </cell>
        </row>
        <row r="110">
          <cell r="A110" t="str">
            <v>1-ZEu</v>
          </cell>
          <cell r="B110">
            <v>43133316</v>
          </cell>
          <cell r="C110" t="str">
            <v>36400000</v>
          </cell>
          <cell r="D110" t="str">
            <v>Artigos de desporto</v>
          </cell>
          <cell r="E110">
            <v>1</v>
          </cell>
          <cell r="F110">
            <v>0</v>
          </cell>
          <cell r="G110">
            <v>0</v>
          </cell>
          <cell r="H110">
            <v>1</v>
          </cell>
          <cell r="I110">
            <v>43133316</v>
          </cell>
          <cell r="J110">
            <v>0.99115437830788222</v>
          </cell>
          <cell r="K110">
            <v>0.92225733487295947</v>
          </cell>
          <cell r="L110">
            <v>0.87253994218900355</v>
          </cell>
          <cell r="M110">
            <v>0.98523234982217778</v>
          </cell>
          <cell r="N110">
            <v>0.89993161559368418</v>
          </cell>
          <cell r="O110">
            <v>0.96792532474693271</v>
          </cell>
          <cell r="P110">
            <v>0.99076312740314187</v>
          </cell>
          <cell r="Q110">
            <v>0.95666540540835243</v>
          </cell>
          <cell r="R110">
            <v>0.96050840155396844</v>
          </cell>
          <cell r="S110">
            <v>0.90886486015020684</v>
          </cell>
          <cell r="T110">
            <v>0.95137637653336804</v>
          </cell>
          <cell r="V110">
            <v>0.97647404849798891</v>
          </cell>
          <cell r="W110">
            <v>0.99595405891494893</v>
          </cell>
          <cell r="X110">
            <v>1.0159338460136216</v>
          </cell>
          <cell r="Y110">
            <v>1.0110820703175294</v>
          </cell>
          <cell r="Z110">
            <v>0.98015347327984426</v>
          </cell>
          <cell r="AA110">
            <v>1.0586443635843246</v>
          </cell>
          <cell r="AB110">
            <v>0.99213128425062946</v>
          </cell>
          <cell r="AC110">
            <v>1.0487291355348578</v>
          </cell>
          <cell r="AD110">
            <v>0.91474371044076908</v>
          </cell>
          <cell r="AE110">
            <v>0.94250075523315158</v>
          </cell>
          <cell r="AF110">
            <v>0.9939518151743898</v>
          </cell>
          <cell r="AG110">
            <v>1.069701438757944</v>
          </cell>
        </row>
        <row r="111">
          <cell r="A111" t="str">
            <v>1-ZEu</v>
          </cell>
          <cell r="B111">
            <v>155937003</v>
          </cell>
          <cell r="C111" t="str">
            <v>36500000</v>
          </cell>
          <cell r="D111" t="str">
            <v>Jogos e brinquedos</v>
          </cell>
          <cell r="E111">
            <v>1</v>
          </cell>
          <cell r="F111">
            <v>0</v>
          </cell>
          <cell r="G111">
            <v>0</v>
          </cell>
          <cell r="H111">
            <v>1</v>
          </cell>
          <cell r="I111">
            <v>155937003</v>
          </cell>
          <cell r="J111">
            <v>0.97267096283866716</v>
          </cell>
          <cell r="K111">
            <v>0.96197506937761768</v>
          </cell>
          <cell r="L111">
            <v>1.0196970509922636</v>
          </cell>
          <cell r="M111">
            <v>0.93250571049051145</v>
          </cell>
          <cell r="N111">
            <v>0.90347043610081101</v>
          </cell>
          <cell r="O111">
            <v>0.98101053838344954</v>
          </cell>
          <cell r="P111">
            <v>0.90811486785439677</v>
          </cell>
          <cell r="Q111">
            <v>1.0035091943168464</v>
          </cell>
          <cell r="R111">
            <v>1.2360875225256851</v>
          </cell>
          <cell r="S111">
            <v>1.3058303367546908</v>
          </cell>
          <cell r="T111">
            <v>1.2346097674709131</v>
          </cell>
          <cell r="V111">
            <v>1.0315403076649918</v>
          </cell>
          <cell r="W111">
            <v>0.98125435555229135</v>
          </cell>
          <cell r="X111">
            <v>0.95773873742573412</v>
          </cell>
          <cell r="Y111">
            <v>0.91605910270942359</v>
          </cell>
          <cell r="Z111">
            <v>0.98211608510674553</v>
          </cell>
          <cell r="AA111">
            <v>0.98168588134412771</v>
          </cell>
          <cell r="AB111">
            <v>1.0181337087960345</v>
          </cell>
          <cell r="AC111">
            <v>1.0759163824111773</v>
          </cell>
          <cell r="AD111">
            <v>1.0488586953466581</v>
          </cell>
          <cell r="AE111">
            <v>0.95341860583457783</v>
          </cell>
          <cell r="AF111">
            <v>1.0343121600848626</v>
          </cell>
          <cell r="AG111">
            <v>1.0189659777233762</v>
          </cell>
        </row>
        <row r="112">
          <cell r="A112" t="str">
            <v>1-ZEu</v>
          </cell>
          <cell r="B112">
            <v>148204868</v>
          </cell>
          <cell r="C112" t="str">
            <v>36600000</v>
          </cell>
          <cell r="D112" t="str">
            <v>Produtos das indústrias transformadoras, n.e.</v>
          </cell>
          <cell r="E112">
            <v>1</v>
          </cell>
          <cell r="F112">
            <v>0</v>
          </cell>
          <cell r="G112">
            <v>0</v>
          </cell>
          <cell r="H112">
            <v>1</v>
          </cell>
          <cell r="I112">
            <v>148204868</v>
          </cell>
          <cell r="J112">
            <v>1.0045802718581467</v>
          </cell>
          <cell r="K112">
            <v>0.99548709521687728</v>
          </cell>
          <cell r="L112">
            <v>0.95738856578125553</v>
          </cell>
          <cell r="M112">
            <v>0.97442543629202583</v>
          </cell>
          <cell r="N112">
            <v>1.0325559170716914</v>
          </cell>
          <cell r="O112">
            <v>1.019302065850989</v>
          </cell>
          <cell r="P112">
            <v>0.9954445425339089</v>
          </cell>
          <cell r="Q112">
            <v>1.0579228735348125</v>
          </cell>
          <cell r="R112">
            <v>1.0078842574991154</v>
          </cell>
          <cell r="S112">
            <v>1.0065877353660624</v>
          </cell>
          <cell r="T112">
            <v>1.0414971086076006</v>
          </cell>
          <cell r="V112">
            <v>1.0005600976257398</v>
          </cell>
          <cell r="W112">
            <v>1.0074795762224331</v>
          </cell>
          <cell r="X112">
            <v>1.0138104503949534</v>
          </cell>
          <cell r="Y112">
            <v>0.98975648591059562</v>
          </cell>
          <cell r="Z112">
            <v>0.98627552723630818</v>
          </cell>
          <cell r="AA112">
            <v>1.0245971738055202</v>
          </cell>
          <cell r="AB112">
            <v>0.99752903336363163</v>
          </cell>
          <cell r="AC112">
            <v>0.97629834124334458</v>
          </cell>
          <cell r="AD112">
            <v>0.97941165028049637</v>
          </cell>
          <cell r="AE112">
            <v>0.99815364446166577</v>
          </cell>
          <cell r="AF112">
            <v>0.99506540006628796</v>
          </cell>
          <cell r="AG112">
            <v>1.0310626193890231</v>
          </cell>
        </row>
        <row r="113">
          <cell r="A113" t="str">
            <v>1-ZEu</v>
          </cell>
          <cell r="B113">
            <v>212989231</v>
          </cell>
          <cell r="C113" t="str">
            <v>40000000</v>
          </cell>
          <cell r="D113" t="str">
            <v>Electricidade, gás, vapor e água</v>
          </cell>
          <cell r="E113">
            <v>1</v>
          </cell>
          <cell r="F113">
            <v>0</v>
          </cell>
          <cell r="G113">
            <v>1</v>
          </cell>
          <cell r="H113">
            <v>0</v>
          </cell>
          <cell r="I113">
            <v>212989231</v>
          </cell>
          <cell r="J113">
            <v>22.315244733252666</v>
          </cell>
          <cell r="K113">
            <v>20.840383433432894</v>
          </cell>
          <cell r="L113">
            <v>32.735455750924125</v>
          </cell>
          <cell r="M113">
            <v>28.966293574193468</v>
          </cell>
          <cell r="N113">
            <v>23.321538920211456</v>
          </cell>
          <cell r="O113">
            <v>23.82746709414004</v>
          </cell>
          <cell r="P113">
            <v>20.113030311282198</v>
          </cell>
          <cell r="Q113">
            <v>30.034079344662175</v>
          </cell>
          <cell r="R113">
            <v>24.16808149028294</v>
          </cell>
          <cell r="S113">
            <v>13.585314253689992</v>
          </cell>
          <cell r="T113">
            <v>24.132039455938379</v>
          </cell>
          <cell r="V113">
            <v>1.0329480971952953</v>
          </cell>
          <cell r="W113">
            <v>0.95899800596311513</v>
          </cell>
          <cell r="X113">
            <v>0.98812164229846711</v>
          </cell>
          <cell r="Y113">
            <v>1.0129534307091326</v>
          </cell>
          <cell r="Z113">
            <v>0.98907449952723114</v>
          </cell>
          <cell r="AA113">
            <v>0.93398829895512092</v>
          </cell>
          <cell r="AB113">
            <v>0.98129877547101019</v>
          </cell>
          <cell r="AC113">
            <v>1.0271234762960151</v>
          </cell>
          <cell r="AD113">
            <v>1.0097105196101712</v>
          </cell>
          <cell r="AE113">
            <v>1.0549547561001269</v>
          </cell>
          <cell r="AF113">
            <v>0.98420786932075521</v>
          </cell>
          <cell r="AG113">
            <v>1.0266206285535582</v>
          </cell>
        </row>
        <row r="114">
          <cell r="A114" t="str">
            <v>1-ZEu</v>
          </cell>
          <cell r="B114">
            <v>7205032</v>
          </cell>
          <cell r="C114" t="str">
            <v>72000000</v>
          </cell>
          <cell r="D114" t="str">
            <v>Serviços informáticos e conexos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7205032</v>
          </cell>
          <cell r="J114">
            <v>1.0428113920143878</v>
          </cell>
          <cell r="K114">
            <v>1.3348460835774247</v>
          </cell>
          <cell r="L114">
            <v>1.2042773663142232</v>
          </cell>
          <cell r="M114">
            <v>1.0119872299273913</v>
          </cell>
          <cell r="N114">
            <v>0.68320750555722043</v>
          </cell>
          <cell r="O114">
            <v>2.2419860413427051</v>
          </cell>
          <cell r="P114">
            <v>1.0246130164154386</v>
          </cell>
          <cell r="Q114">
            <v>0.56826598714011034</v>
          </cell>
          <cell r="R114">
            <v>0.78733892638504999</v>
          </cell>
          <cell r="S114">
            <v>0.85134457321598256</v>
          </cell>
          <cell r="T114">
            <v>1.0453479508740133</v>
          </cell>
          <cell r="V114">
            <v>0.93272121993398216</v>
          </cell>
          <cell r="W114">
            <v>0.8450117456770162</v>
          </cell>
          <cell r="X114">
            <v>0.99909449441872089</v>
          </cell>
          <cell r="Y114">
            <v>0.87065424968472538</v>
          </cell>
          <cell r="Z114">
            <v>0.92418351426744072</v>
          </cell>
          <cell r="AA114">
            <v>0.80018227358229155</v>
          </cell>
          <cell r="AB114">
            <v>0.84465255572739772</v>
          </cell>
          <cell r="AC114">
            <v>1.0747224912969437</v>
          </cell>
          <cell r="AD114">
            <v>1.3410067356413864</v>
          </cell>
          <cell r="AE114">
            <v>0.84126632246057842</v>
          </cell>
          <cell r="AF114">
            <v>1.2472035196983184</v>
          </cell>
          <cell r="AG114">
            <v>1.2793008776111987</v>
          </cell>
        </row>
        <row r="115">
          <cell r="A115" t="str">
            <v>1-ZEu</v>
          </cell>
          <cell r="B115">
            <v>1529621</v>
          </cell>
          <cell r="C115" t="str">
            <v>74000000</v>
          </cell>
          <cell r="D115" t="str">
            <v>Outros serviços prest. principalmente às empresas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1529621</v>
          </cell>
          <cell r="J115">
            <v>1.0291340647887188</v>
          </cell>
          <cell r="K115">
            <v>0.68325057094930464</v>
          </cell>
          <cell r="L115">
            <v>0.57515197419418951</v>
          </cell>
          <cell r="M115">
            <v>0.46859993323475352</v>
          </cell>
          <cell r="N115">
            <v>0.45031437111006867</v>
          </cell>
          <cell r="O115">
            <v>0.92163019176667282</v>
          </cell>
          <cell r="P115">
            <v>0.67266045715527789</v>
          </cell>
          <cell r="Q115">
            <v>0.52113649785470717</v>
          </cell>
          <cell r="R115">
            <v>0.1516569484297125</v>
          </cell>
          <cell r="S115">
            <v>0.6458022059221934</v>
          </cell>
          <cell r="T115">
            <v>0.48348583838277531</v>
          </cell>
          <cell r="V115">
            <v>1.0885443940595692</v>
          </cell>
          <cell r="W115">
            <v>1.0483234121993694</v>
          </cell>
          <cell r="X115">
            <v>1.4428114878550207</v>
          </cell>
          <cell r="Y115">
            <v>1.1719916237463723</v>
          </cell>
          <cell r="Z115">
            <v>1.6427062745802212</v>
          </cell>
          <cell r="AA115">
            <v>0.64011759735898521</v>
          </cell>
          <cell r="AB115">
            <v>0.98616766233153741</v>
          </cell>
          <cell r="AC115">
            <v>1.0443422832731823</v>
          </cell>
          <cell r="AD115">
            <v>0.69946647889529767</v>
          </cell>
          <cell r="AE115">
            <v>0.58218263587411911</v>
          </cell>
          <cell r="AF115">
            <v>1.0947597077490359</v>
          </cell>
          <cell r="AG115">
            <v>0.55858644207729002</v>
          </cell>
        </row>
        <row r="116">
          <cell r="A116" t="str">
            <v>1-ZEu</v>
          </cell>
          <cell r="B116">
            <v>8459</v>
          </cell>
          <cell r="C116" t="str">
            <v>90000000</v>
          </cell>
          <cell r="D116" t="str">
            <v>Serviços de saneamento, de tratamento de resíduos, de higiene pública e serviços similares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8459</v>
          </cell>
        </row>
        <row r="117">
          <cell r="A117" t="str">
            <v>1-ZEu</v>
          </cell>
          <cell r="B117">
            <v>107094415</v>
          </cell>
          <cell r="C117" t="str">
            <v>92000000</v>
          </cell>
          <cell r="D117" t="str">
            <v>Serviços recreativos, culturais e desportivos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107094415</v>
          </cell>
          <cell r="J117">
            <v>0.91748098696063218</v>
          </cell>
          <cell r="K117">
            <v>2.3799801632454072</v>
          </cell>
          <cell r="L117">
            <v>1.1942201266369767</v>
          </cell>
          <cell r="M117">
            <v>1.6335126942354212</v>
          </cell>
          <cell r="N117">
            <v>0.16032240242147675</v>
          </cell>
          <cell r="O117">
            <v>0.40140042756950883</v>
          </cell>
          <cell r="P117">
            <v>0.26227129135566918</v>
          </cell>
          <cell r="Q117">
            <v>0.44020466093075389</v>
          </cell>
          <cell r="R117">
            <v>0.27137876109037434</v>
          </cell>
          <cell r="S117">
            <v>1.7672298630740575</v>
          </cell>
          <cell r="T117">
            <v>0.2893279306185832</v>
          </cell>
          <cell r="V117">
            <v>2.0047209282571865</v>
          </cell>
          <cell r="W117">
            <v>1.3083740385716862</v>
          </cell>
          <cell r="X117">
            <v>0.56721490020819942</v>
          </cell>
          <cell r="Y117">
            <v>1.4588740465181964</v>
          </cell>
          <cell r="Z117">
            <v>1.0566146422756819</v>
          </cell>
          <cell r="AA117">
            <v>0.99831597000693806</v>
          </cell>
          <cell r="AB117">
            <v>0.59350532056363858</v>
          </cell>
          <cell r="AC117">
            <v>0.98096211464570293</v>
          </cell>
          <cell r="AD117">
            <v>0.55870959624394456</v>
          </cell>
          <cell r="AE117">
            <v>0.87087653249196417</v>
          </cell>
          <cell r="AF117">
            <v>1.0243549564212067</v>
          </cell>
          <cell r="AG117">
            <v>0.57747695379565467</v>
          </cell>
        </row>
        <row r="118">
          <cell r="A118" t="str">
            <v>1-ZEu</v>
          </cell>
          <cell r="B118">
            <v>0</v>
          </cell>
          <cell r="C118" t="str">
            <v>93000000</v>
          </cell>
          <cell r="D118" t="str">
            <v>Outros serviços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42000000"/>
      <sheetName val="f43000000"/>
      <sheetName val="f43000000 (2)"/>
      <sheetName val="f44000000"/>
      <sheetName val="f45000000"/>
      <sheetName val="f46000000"/>
      <sheetName val="f470000000"/>
      <sheetName val="f48000000"/>
      <sheetName val="folhaIntermedia"/>
      <sheetName val="f47Intermedio"/>
      <sheetName val="FIGURA0121"/>
      <sheetName val="FIGURA0122"/>
      <sheetName val="FIGURA0123"/>
      <sheetName val="FIGURA0124"/>
      <sheetName val="FIGURA0125"/>
      <sheetName val="FIGURA0126"/>
      <sheetName val="analiseNAOTratadasGrupo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nordem</v>
          </cell>
          <cell r="B1" t="str">
            <v>nuts2</v>
          </cell>
          <cell r="C1" t="str">
            <v>GRUPO1</v>
          </cell>
          <cell r="D1" t="str">
            <v>GRUPO2</v>
          </cell>
          <cell r="E1" t="str">
            <v>GRUPO3</v>
          </cell>
          <cell r="F1" t="str">
            <v>GRUPO4</v>
          </cell>
          <cell r="G1" t="str">
            <v>GRUPO5</v>
          </cell>
          <cell r="H1" t="str">
            <v>GRUPO6</v>
          </cell>
          <cell r="I1" t="str">
            <v>Total</v>
          </cell>
        </row>
        <row r="2">
          <cell r="A2">
            <v>1</v>
          </cell>
          <cell r="B2" t="str">
            <v>Norte</v>
          </cell>
          <cell r="C2">
            <v>57</v>
          </cell>
          <cell r="D2">
            <v>7</v>
          </cell>
          <cell r="E2">
            <v>9</v>
          </cell>
          <cell r="F2">
            <v>6</v>
          </cell>
          <cell r="G2">
            <v>3</v>
          </cell>
          <cell r="H2">
            <v>4</v>
          </cell>
          <cell r="I2">
            <v>86</v>
          </cell>
        </row>
        <row r="3">
          <cell r="A3">
            <v>5</v>
          </cell>
          <cell r="B3" t="str">
            <v>Algarve</v>
          </cell>
          <cell r="C3">
            <v>11</v>
          </cell>
          <cell r="D3">
            <v>3</v>
          </cell>
          <cell r="E3">
            <v>1</v>
          </cell>
          <cell r="G3">
            <v>1</v>
          </cell>
          <cell r="I3">
            <v>16</v>
          </cell>
        </row>
        <row r="4">
          <cell r="A4">
            <v>2</v>
          </cell>
          <cell r="B4" t="str">
            <v>Centro</v>
          </cell>
          <cell r="C4">
            <v>72</v>
          </cell>
          <cell r="D4">
            <v>11</v>
          </cell>
          <cell r="E4">
            <v>8</v>
          </cell>
          <cell r="F4">
            <v>6</v>
          </cell>
          <cell r="G4">
            <v>3</v>
          </cell>
          <cell r="I4">
            <v>100</v>
          </cell>
        </row>
        <row r="5">
          <cell r="A5">
            <v>3</v>
          </cell>
          <cell r="B5" t="str">
            <v>Lisboa</v>
          </cell>
          <cell r="C5">
            <v>10</v>
          </cell>
          <cell r="D5">
            <v>1</v>
          </cell>
          <cell r="E5">
            <v>1</v>
          </cell>
          <cell r="F5">
            <v>3</v>
          </cell>
          <cell r="G5">
            <v>2</v>
          </cell>
          <cell r="H5">
            <v>1</v>
          </cell>
          <cell r="I5">
            <v>18</v>
          </cell>
        </row>
        <row r="6">
          <cell r="A6">
            <v>4</v>
          </cell>
          <cell r="B6" t="str">
            <v>Alentejo</v>
          </cell>
          <cell r="C6">
            <v>25</v>
          </cell>
          <cell r="D6">
            <v>17</v>
          </cell>
          <cell r="E6">
            <v>10</v>
          </cell>
          <cell r="F6">
            <v>4</v>
          </cell>
          <cell r="G6">
            <v>2</v>
          </cell>
          <cell r="I6">
            <v>58</v>
          </cell>
        </row>
        <row r="7">
          <cell r="A7">
            <v>6</v>
          </cell>
          <cell r="B7" t="str">
            <v>Região Autónoma dos Açores</v>
          </cell>
          <cell r="C7">
            <v>3</v>
          </cell>
          <cell r="D7">
            <v>1</v>
          </cell>
          <cell r="E7">
            <v>1</v>
          </cell>
          <cell r="F7">
            <v>1</v>
          </cell>
          <cell r="H7">
            <v>13</v>
          </cell>
          <cell r="I7">
            <v>19</v>
          </cell>
        </row>
        <row r="8">
          <cell r="A8">
            <v>7</v>
          </cell>
          <cell r="B8" t="str">
            <v>Região Autónoma da Madeira</v>
          </cell>
          <cell r="C8">
            <v>6</v>
          </cell>
          <cell r="D8">
            <v>1</v>
          </cell>
          <cell r="G8">
            <v>1</v>
          </cell>
          <cell r="H8">
            <v>3</v>
          </cell>
          <cell r="I8">
            <v>11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MédiaAnual"/>
      <sheetName val="TempMaxMinDecenios"/>
      <sheetName val="5.13"/>
    </sheetNames>
    <sheetDataSet>
      <sheetData sheetId="0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Tema C">
      <a:dk1>
        <a:srgbClr val="000000"/>
      </a:dk1>
      <a:lt1>
        <a:sysClr val="window" lastClr="FFFFFF"/>
      </a:lt1>
      <a:dk2>
        <a:srgbClr val="4D4948"/>
      </a:dk2>
      <a:lt2>
        <a:srgbClr val="7F7F7F"/>
      </a:lt2>
      <a:accent1>
        <a:srgbClr val="AB7038"/>
      </a:accent1>
      <a:accent2>
        <a:srgbClr val="0078AD"/>
      </a:accent2>
      <a:accent3>
        <a:srgbClr val="00824A"/>
      </a:accent3>
      <a:accent4>
        <a:srgbClr val="AB7038"/>
      </a:accent4>
      <a:accent5>
        <a:srgbClr val="0078AD"/>
      </a:accent5>
      <a:accent6>
        <a:srgbClr val="00824A"/>
      </a:accent6>
      <a:hlink>
        <a:srgbClr val="AB7038"/>
      </a:hlink>
      <a:folHlink>
        <a:srgbClr val="AB703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3" Type="http://schemas.openxmlformats.org/officeDocument/2006/relationships/vmlDrawing" Target="../drawings/vmlDrawing2.vml"/><Relationship Id="rId7" Type="http://schemas.openxmlformats.org/officeDocument/2006/relationships/control" Target="../activeX/activeX7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6.xml"/><Relationship Id="rId5" Type="http://schemas.openxmlformats.org/officeDocument/2006/relationships/image" Target="../media/image1.emf"/><Relationship Id="rId4" Type="http://schemas.openxmlformats.org/officeDocument/2006/relationships/control" Target="../activeX/activeX5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.xml"/><Relationship Id="rId3" Type="http://schemas.openxmlformats.org/officeDocument/2006/relationships/vmlDrawing" Target="../drawings/vmlDrawing3.vml"/><Relationship Id="rId7" Type="http://schemas.openxmlformats.org/officeDocument/2006/relationships/control" Target="../activeX/activeX1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0.xml"/><Relationship Id="rId5" Type="http://schemas.openxmlformats.org/officeDocument/2006/relationships/image" Target="../media/image1.emf"/><Relationship Id="rId4" Type="http://schemas.openxmlformats.org/officeDocument/2006/relationships/control" Target="../activeX/activeX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6C18E-9194-432B-99B8-D7DFF0E2A81C}">
  <sheetPr codeName="Sheet7"/>
  <dimension ref="A1:E61"/>
  <sheetViews>
    <sheetView showGridLines="0" tabSelected="1" zoomScaleNormal="100" workbookViewId="0"/>
  </sheetViews>
  <sheetFormatPr defaultRowHeight="12.5"/>
  <cols>
    <col min="1" max="1" width="185.1796875" bestFit="1" customWidth="1"/>
  </cols>
  <sheetData>
    <row r="1" spans="1:1" s="141" customFormat="1" ht="30" customHeight="1">
      <c r="A1" s="559" t="s">
        <v>611</v>
      </c>
    </row>
    <row r="2" spans="1:1" ht="10" customHeight="1">
      <c r="A2" s="126"/>
    </row>
    <row r="3" spans="1:1" ht="13">
      <c r="A3" s="127" t="s">
        <v>64</v>
      </c>
    </row>
    <row r="4" spans="1:1" s="129" customFormat="1">
      <c r="A4" s="128" t="s">
        <v>511</v>
      </c>
    </row>
    <row r="5" spans="1:1" s="129" customFormat="1">
      <c r="A5" s="130" t="s">
        <v>512</v>
      </c>
    </row>
    <row r="6" spans="1:1" s="129" customFormat="1">
      <c r="A6" s="130" t="s">
        <v>513</v>
      </c>
    </row>
    <row r="7" spans="1:1" s="129" customFormat="1">
      <c r="A7" s="130" t="s">
        <v>514</v>
      </c>
    </row>
    <row r="8" spans="1:1" s="129" customFormat="1">
      <c r="A8" s="130" t="s">
        <v>515</v>
      </c>
    </row>
    <row r="9" spans="1:1" s="129" customFormat="1">
      <c r="A9" s="130" t="s">
        <v>516</v>
      </c>
    </row>
    <row r="10" spans="1:1">
      <c r="A10" s="131"/>
    </row>
    <row r="11" spans="1:1" ht="13">
      <c r="A11" s="127" t="s">
        <v>65</v>
      </c>
    </row>
    <row r="12" spans="1:1" s="129" customFormat="1">
      <c r="A12" s="128" t="s">
        <v>517</v>
      </c>
    </row>
    <row r="13" spans="1:1" s="129" customFormat="1">
      <c r="A13" s="128" t="s">
        <v>518</v>
      </c>
    </row>
    <row r="14" spans="1:1">
      <c r="A14" s="132"/>
    </row>
    <row r="15" spans="1:1" ht="13">
      <c r="A15" s="133" t="s">
        <v>66</v>
      </c>
    </row>
    <row r="16" spans="1:1" s="129" customFormat="1">
      <c r="A16" s="130" t="s">
        <v>519</v>
      </c>
    </row>
    <row r="17" spans="1:1" s="129" customFormat="1">
      <c r="A17" s="130" t="s">
        <v>520</v>
      </c>
    </row>
    <row r="18" spans="1:1" s="129" customFormat="1">
      <c r="A18" s="130" t="s">
        <v>521</v>
      </c>
    </row>
    <row r="19" spans="1:1" s="129" customFormat="1">
      <c r="A19" s="130" t="s">
        <v>522</v>
      </c>
    </row>
    <row r="20" spans="1:1" s="129" customFormat="1">
      <c r="A20" s="128" t="s">
        <v>523</v>
      </c>
    </row>
    <row r="21" spans="1:1" s="129" customFormat="1">
      <c r="A21" s="130" t="s">
        <v>524</v>
      </c>
    </row>
    <row r="22" spans="1:1" s="129" customFormat="1">
      <c r="A22" s="130" t="s">
        <v>525</v>
      </c>
    </row>
    <row r="23" spans="1:1" s="129" customFormat="1">
      <c r="A23" s="130" t="s">
        <v>526</v>
      </c>
    </row>
    <row r="24" spans="1:1" s="129" customFormat="1">
      <c r="A24" s="130" t="s">
        <v>527</v>
      </c>
    </row>
    <row r="25" spans="1:1">
      <c r="A25" s="131"/>
    </row>
    <row r="26" spans="1:1" ht="13">
      <c r="A26" s="127" t="s">
        <v>67</v>
      </c>
    </row>
    <row r="27" spans="1:1" s="129" customFormat="1">
      <c r="A27" s="130" t="s">
        <v>528</v>
      </c>
    </row>
    <row r="28" spans="1:1" s="129" customFormat="1">
      <c r="A28" s="128" t="s">
        <v>529</v>
      </c>
    </row>
    <row r="29" spans="1:1" s="129" customFormat="1">
      <c r="A29" s="130" t="s">
        <v>530</v>
      </c>
    </row>
    <row r="30" spans="1:1" s="129" customFormat="1">
      <c r="A30" s="128" t="s">
        <v>531</v>
      </c>
    </row>
    <row r="31" spans="1:1" s="129" customFormat="1">
      <c r="A31" s="130" t="s">
        <v>532</v>
      </c>
    </row>
    <row r="32" spans="1:1" s="129" customFormat="1">
      <c r="A32" s="130" t="s">
        <v>533</v>
      </c>
    </row>
    <row r="33" spans="1:1" s="129" customFormat="1">
      <c r="A33" s="130" t="s">
        <v>534</v>
      </c>
    </row>
    <row r="34" spans="1:1" s="129" customFormat="1">
      <c r="A34" s="130" t="s">
        <v>535</v>
      </c>
    </row>
    <row r="35" spans="1:1" s="129" customFormat="1">
      <c r="A35" s="130" t="s">
        <v>536</v>
      </c>
    </row>
    <row r="36" spans="1:1" s="129" customFormat="1">
      <c r="A36" s="130" t="s">
        <v>537</v>
      </c>
    </row>
    <row r="37" spans="1:1" s="129" customFormat="1">
      <c r="A37" s="130" t="s">
        <v>538</v>
      </c>
    </row>
    <row r="38" spans="1:1" s="129" customFormat="1">
      <c r="A38" s="130" t="s">
        <v>539</v>
      </c>
    </row>
    <row r="39" spans="1:1" s="129" customFormat="1">
      <c r="A39" s="130" t="s">
        <v>540</v>
      </c>
    </row>
    <row r="40" spans="1:1" s="129" customFormat="1">
      <c r="A40" s="130" t="s">
        <v>541</v>
      </c>
    </row>
    <row r="41" spans="1:1" s="129" customFormat="1">
      <c r="A41" s="130" t="s">
        <v>542</v>
      </c>
    </row>
    <row r="42" spans="1:1" s="129" customFormat="1">
      <c r="A42" s="130" t="s">
        <v>543</v>
      </c>
    </row>
    <row r="43" spans="1:1" s="129" customFormat="1">
      <c r="A43" s="130" t="s">
        <v>544</v>
      </c>
    </row>
    <row r="44" spans="1:1" s="129" customFormat="1">
      <c r="A44" s="130" t="s">
        <v>545</v>
      </c>
    </row>
    <row r="45" spans="1:1" s="129" customFormat="1">
      <c r="A45" s="130" t="s">
        <v>546</v>
      </c>
    </row>
    <row r="46" spans="1:1" s="129" customFormat="1">
      <c r="A46" s="130" t="s">
        <v>547</v>
      </c>
    </row>
    <row r="47" spans="1:1" s="129" customFormat="1">
      <c r="A47" s="130" t="s">
        <v>472</v>
      </c>
    </row>
    <row r="48" spans="1:1" s="129" customFormat="1">
      <c r="A48" s="130" t="s">
        <v>473</v>
      </c>
    </row>
    <row r="49" spans="1:5" s="129" customFormat="1">
      <c r="A49" s="130" t="s">
        <v>474</v>
      </c>
    </row>
    <row r="50" spans="1:5" s="129" customFormat="1">
      <c r="A50" s="130" t="s">
        <v>640</v>
      </c>
    </row>
    <row r="51" spans="1:5" s="129" customFormat="1">
      <c r="A51" s="130" t="s">
        <v>641</v>
      </c>
    </row>
    <row r="52" spans="1:5" s="129" customFormat="1">
      <c r="A52" s="130" t="s">
        <v>642</v>
      </c>
    </row>
    <row r="53" spans="1:5" s="129" customFormat="1">
      <c r="A53" s="130" t="s">
        <v>643</v>
      </c>
    </row>
    <row r="54" spans="1:5" s="129" customFormat="1">
      <c r="A54" s="130" t="s">
        <v>644</v>
      </c>
      <c r="D54"/>
      <c r="E54"/>
    </row>
    <row r="55" spans="1:5">
      <c r="A55" s="130" t="s">
        <v>645</v>
      </c>
    </row>
    <row r="56" spans="1:5">
      <c r="A56" s="130" t="s">
        <v>646</v>
      </c>
    </row>
    <row r="57" spans="1:5">
      <c r="A57" s="130" t="s">
        <v>647</v>
      </c>
    </row>
    <row r="58" spans="1:5">
      <c r="A58" s="130" t="s">
        <v>648</v>
      </c>
    </row>
    <row r="59" spans="1:5">
      <c r="A59" s="130" t="s">
        <v>649</v>
      </c>
    </row>
    <row r="61" spans="1:5">
      <c r="A61" s="188" t="s">
        <v>635</v>
      </c>
    </row>
  </sheetData>
  <hyperlinks>
    <hyperlink ref="A4" location="'4.1'!A1" display="Quadro 4.1 &gt;&gt; Medidas Agro-ambientais no âmbito dos programas de Desenvolvimento Rural 2014-2020 _x000a_(PDR 2020/PRODERAM 2020/PRORURAL+) - Medidas Agro-ambientais" xr:uid="{2A143555-436A-425F-86EC-8B1A0D3AB51A}"/>
    <hyperlink ref="A5" location="'4.2'!A1" display="Quadro 4.2 &gt;&gt; Vendas de produtos fitofarmacêuticos, por tipo de função  - " xr:uid="{55BACA2F-2381-41C4-9655-40B14366D1DF}"/>
    <hyperlink ref="A6" location="'4.3'!A1" display="Quadro 4.3 &gt;&gt; Consumo aparente de fertilizantes inorgânicos azotados, fosfatados e potássicos na agricultura - Portugal" xr:uid="{72E4D614-D94E-4553-ADD2-AAA17E9BDB01}"/>
    <hyperlink ref="A7" location="'4.4'!A1" display="Quadro 4.4 &gt;&gt; Balanço do azoto à superfície do solo - Portugal" xr:uid="{2C6330ED-7F08-4D79-98DB-3E0431626868}"/>
    <hyperlink ref="A8" location="'4.5'!A1" display="Quadro 4.5 &gt;&gt; Balanço do fósforo à superfície do solo - Portugal" xr:uid="{A62F416A-5B2D-4B19-A578-3985D83A14BB}"/>
    <hyperlink ref="A9" location="'4.6'!A1" display="Quadro 4.6 &gt;&gt; Cultivo de milho geneticamente modificado em Portugal - " xr:uid="{B8E2706D-24F5-4F31-9F75-D0CCF1493351}"/>
    <hyperlink ref="A12" location="'5.1'!A1" display="Quadro 5.1 &gt;&gt; Movimento transfronteiriço de resíduos (Lista Laranja) por países_x000a_de destino ou origem segundo a principal operação de gestão (a) - " xr:uid="{8AE38F9E-EE99-4BB2-8EA4-A7908634B0B3}"/>
    <hyperlink ref="A13" location="'5.2'!A1" display="Quadro 5.2 &gt;&gt; Movimento transfronteiriço de resíduos (Lista Verde) por países de destino\origem_x000a_remetidos para valorização (a) - " xr:uid="{01EB9C66-7D59-4509-8F78-BE02D59CFC9B}"/>
    <hyperlink ref="A16" location="'6.1'!A1" display="Quadro 6.1 &gt;&gt; Consumo de energia primária por fonte energética - " xr:uid="{5C6EC88D-E5B6-477A-8E7F-D826ACA59502}"/>
    <hyperlink ref="A17" location="'6.2'!A1" display="Quadro 6.2 &gt;&gt; Consumo de energia final por setor de atividade - " xr:uid="{5D164DEA-12D4-4263-80AA-4D907645B3E2}"/>
    <hyperlink ref="A18" location="'6.3'!A1" display="Quadro 6.3 &gt;&gt; Consumo final de eletricidade  - " xr:uid="{73A65713-23B3-44A6-ACD4-390180476F7F}"/>
    <hyperlink ref="A19" location="'6.4'!A1" display="Quadro 6.4 &gt;&gt; Produção de eletricidade a partir de fontes renováveis  - " xr:uid="{81B8E219-C2B0-47F6-B257-D2A830B50401}"/>
    <hyperlink ref="A20" location="'6.5'!A1" display="Quadro 6.5 &gt;&gt; Parque de veículos rodoviários motorizados presumivelmente em circulação (a), _x000a_segundo o tipo de veículo - " xr:uid="{DC94BFB9-8FA5-40D8-BDE9-E480C9E1526A}"/>
    <hyperlink ref="A21" location="'6.6'!A1" display="Quadro 6.6 &gt;&gt; Parque de veículos rodoviários motorizados de passageiros presumivelmente em circulação (a), por escalões de idade segundo o tipo de veículo - Tipo de veículo" xr:uid="{AD86CAB4-E807-4FDC-AAC0-3F08B7AE95A0}"/>
    <hyperlink ref="A22" location="'6.7'!A1" display="Quadro 6.7 &gt;&gt; Parque de veículos rodoviários motorizados presumivelmente em circulação (a) por tipo de veículo, segundo o combustível principal  - " xr:uid="{FB58611E-7077-4CD3-813B-BAD5FA9BEF3B}"/>
    <hyperlink ref="A23" location="'6.8'!A1" display="Quadro 6.8 &gt;&gt; Parque de veículos rodoviários motorizados de passageiros presumivelmente em circulação (a), por escalões de idade segundo tipo de motorização" xr:uid="{3CADA90B-77B9-4C0A-8D5D-3A186CD42AAA}"/>
    <hyperlink ref="A27" location="'7.1'!A1" display="Quadro 7.1 &gt;&gt; Despesa das Administrações Públicas na Proteção da qualidade do ar e clima, por setor institucional e agregado económico - " xr:uid="{7F701851-0B72-4264-AF8C-DB7ED2EFDC56}"/>
    <hyperlink ref="A28" location="'7.2'!A1" display="Quadro 7.2 &gt;&gt; Despesa das Administrações Públicas na Gestão de resíduos,_x000a_por setor institucional e agregado económico - " xr:uid="{C9488308-6784-4919-A751-513C5F22371B}"/>
    <hyperlink ref="A29" location="'7.3'!A1" display="Quadro 7.3 &gt;&gt; Despesa das Administrações Públicas na Proteção e recuperação dos solos, de águas subterrâneas e superficiais, por setor institucional e agregado económico - " xr:uid="{B930C5D3-413B-44EE-BAAF-96BC3984E0D1}"/>
    <hyperlink ref="A30" location="'7.4'!A1" display="Quadro 7.4 &gt;&gt; Despesa das Administrações Públicas na Proteção da biodiversidade e paisagem, _x000a_por setor institucional e agregado económico - " xr:uid="{A20D6B9E-C7C6-4FBD-834D-B67F76D966E8}"/>
    <hyperlink ref="A31" location="'7.5'!A1" display="Quadro 7.5 &gt;&gt; Despesa em ambiente das Administrações Públicas por setor institucional e agregado económico - " xr:uid="{FD114D48-9E30-4804-8079-1E61BBC1CB78}"/>
    <hyperlink ref="A32" location="'7.6'!A1" display="Quadro 7.6 &gt;&gt; Principais gastos, investimento e volume de negócios dos Produtores Especializados por atividade económica - " xr:uid="{DB13CDB1-D814-4DE2-957C-29B70E9A2056}"/>
    <hyperlink ref="A33" location="'7.7'!A1" display="Quadro 7.7 &gt;&gt; Investimentos das empresas da indústria com atividades de gestão e proteção por atividade económica, segundo o escalão de pessoal ao serviço (2019) - " xr:uid="{DDC3CCDA-4B99-4835-8BB4-F1A2E355A1C0}"/>
    <hyperlink ref="A34" location="'7.8'!A1" display="Quadro 7.8 &gt;&gt; Investimentos das empresas da indústria com atividades de gestão e proteção do ambiente por atividade económica, segundo as NUTS II (2019) - " xr:uid="{19E00B8A-62EF-4C12-A55A-1BDE4DB8F7C8}"/>
    <hyperlink ref="A35" location="'7.9'!A1" display="Quadro 7.9 &gt;&gt; Investimentos das empresas da indústria com gestão e proteção do ambiente por NUTS II, segundo o escalão de pessoal ao serviço (2019) - " xr:uid="{B7D31250-B1FD-4DE9-87B4-7202519518D9}"/>
    <hyperlink ref="A36" location="'7.10'!A1" display="Quadro 7.10 &gt;&gt; Gastos das empresas da indústria com atividades de gestão e proteção do ambiente por atividade económica, segundo o escalão de pessoal ao serviço (2019) - " xr:uid="{0931ABA2-1BF7-4A1F-B192-3AB8F46A3848}"/>
    <hyperlink ref="A37" location="'7.11'!A1" display="Quadro 7.11 &gt;&gt; Gastos das empresas da indústria com atividades de gestão e proteção do ambiente por atividade económica, segundo as NUTS II (2019) - " xr:uid="{F6E431A3-4B7D-4BAC-B432-82FDFF538060}"/>
    <hyperlink ref="A38" location="'7.12'!A1" display="Quadro 7.12 &gt;&gt; Gastos das empresas da indústria com atividades de gestão e proteção do ambiente por NUTS II, segundo o escalão de pessoal ao serviço (2019) - " xr:uid="{793AA0AD-57A6-4ECF-BCA3-FF58E33D33A1}"/>
    <hyperlink ref="A39" location="'7.13'!A1" display="Quadro 7.13 &gt;&gt; Rendimentos das empresas da indústria com atividades de gestão e proteção do ambiente por atividade económica, segundo o escalão de pessoal ao serviço (2019) - " xr:uid="{E769E966-C3D9-455F-9740-BB96C6CF2C60}"/>
    <hyperlink ref="A40" location="'7.14'!A1" display="Quadro 7.14 &gt;&gt; Rendimentos das empresas da indústria com atividades de gestão e proteção do ambiente por atividade económica, segundo as NUTS II (2019) - " xr:uid="{A65E8872-F29B-47BE-B0DB-D7037166C9E3}"/>
    <hyperlink ref="A41" location="'7.15'!A1" display="Quadro 7.15 &gt;&gt; Rendimentos das empresas da indústria com atividades de gestão e proteção do ambiente por NUTS II, segundo o escalão de pessoal ao serviço (2019) - " xr:uid="{574557B2-1866-4299-9645-DEF99498B744}"/>
    <hyperlink ref="A42" location="'7.16'!A1" display="Quadro 7.16 &gt;&gt; Pessoas ao serviço nas empresas da indústria com atividades de gestão e proteção do ambiente por setor de atividade, segundo o regime de afetação (2019) - " xr:uid="{35096F8E-A1C2-41B2-BB1F-286E61908177}"/>
    <hyperlink ref="A43" location="'7.17'!A1" display="Quadro 7.17 &gt;&gt; Emprego &quot;equivalente a tempo completo&quot; em actividades de ambiente nas empresas da indústria com atividades de gestão e proteção do ambiente por setor de actividade, segundo as NUTS II (2019) - " xr:uid="{CB23989D-25F9-466E-AC0E-059C0881ED36}"/>
    <hyperlink ref="A44" location="'7.18'!A1" display="Quadro 7.18 - Entidades gestoras dos serviços de abastecimento de água por modelos de gestão, segundo a NUT I " xr:uid="{DE2961CA-5A50-4DD1-AAD3-E8D88A97591B}"/>
    <hyperlink ref="A45" location="'7.19'!A1" display="Quadro 7.19 - Entidades gestoras dos serviços de saneamento de águas residuais urbanas por modelos de gestão, segundo a NUT I " xr:uid="{F1C601E5-0B77-479D-B81E-C1B36F186554}"/>
    <hyperlink ref="A46" location="'7.20'!A1" display="Quadro 7.20 - Entidades gestoras dos serviços de gestão de resíduos urbanos por modelos de gestão, segundo a NUT I" xr:uid="{44AB5B35-2B11-482A-BB6F-A064B0F3DA6A}"/>
    <hyperlink ref="A47" location="'7.21'!A1" display="Quadro 7.21 - Pessoas ao serviço nas Organizações não governamentais de ambiente, por região, segundo o sexo e a classe etária" xr:uid="{AE2CCF31-FF04-48F0-BDF5-4F8AE370D30C}"/>
    <hyperlink ref="A48" location="'7.22'!A1" display="Quadro 7.22 - Pessoas ao serviço nas Organizações não governamentais de ambiente, por região, segundo o tipo de prestação, nível profissional e sexo" xr:uid="{5B18C07E-5DF4-420C-B6D4-027EEB68BF60}"/>
    <hyperlink ref="A49" location="'7.23'!A1" display="Quadro 7.23 - Estrutura dos impostos com relevância ambiental, por ramo de atividade e famílias e por categoria (2020)" xr:uid="{4F4D6CC7-ED02-446B-B3FE-D61B6BC91A06}"/>
    <hyperlink ref="A50" location="'7.24'!A1" display="Quadro 7.24 - Taxas com relevância ambiental" xr:uid="{19EFA439-0FCB-428B-B7D6-55647D2E3649}"/>
    <hyperlink ref="A51" location="'7.25'!A1" display="Quadro 7.25 - Portugal 2020 e Objetivos Temáticos do Ambiente (OT4, OT5 e OT6) - informação acumulada" xr:uid="{F1859356-63A5-40E0-8950-E6FE24F449CD}"/>
    <hyperlink ref="A52" location="'7.26'!A1" display="Quadro 7.26 - Portugal 2020 e Objetivos Temáticos do Ambiente (OT4, OT5 e OT6) - informação anual" xr:uid="{137979DA-B2B1-4BCD-A106-30A2F653E2FD}"/>
    <hyperlink ref="A53" location="'7.27'!A1" display="Quadro 7.27 - Dotação, fundo aprovado e executado dos Objetivos Temáticos do Ambiente (OT4, OT5 e OT6) do Portugal 2020 - informação acumulada" xr:uid="{E6F90057-F771-454C-8367-91D74313D908}"/>
    <hyperlink ref="A54" location="'7.28'!A1" display="Quadro 7.28 - Dotação, fundo aprovado e executado dos Objetivos Temáticos do Ambiente (OT4, OT5 e OT6) do Portugal 2020 - informação anual" xr:uid="{B0EA8CD5-369A-4B19-951A-B0D687534F8E}"/>
    <hyperlink ref="A24" location="'6.9'!Print_Area" display="Quadro 6.9 &gt;&gt; Consumo de combustíveis no transporte rodoviário" xr:uid="{9DBB26D3-248F-4785-B348-E07BC440B303}"/>
    <hyperlink ref="A55" location="'7.29'!A1" display="Quadro 7.29- Objetivos Temáticos do Ambiente (OT4, OT5 e OT6) por Prioridades de Investimento (PI) do Portugal 2020 - informação acumulada" xr:uid="{300D0290-4302-4A4F-8818-F0E4BDEE60BA}"/>
    <hyperlink ref="A56" location="'7.30'!A1" display="Quadro 7.30 - Objetivos Temáticos do Ambiente (OT4, OT5 e OT6) por Prioridades de Investimento (PI) do Portugal 2020 - informação anual" xr:uid="{EEEBFBFA-9032-47D1-86A2-452DC3C3D02D}"/>
    <hyperlink ref="A57" location="'7.31'!A1" display="Quadro 7.31 - Objetivos Temáticos do Ambiente (OT4, OT5 e OT6) por Prioridades de Investimento (PI) e Tipologias de Intervenção (TI) do Portugal 2020 - informação acumulada" xr:uid="{5DA622AB-11E3-4112-A3FA-2787AB690DF7}"/>
    <hyperlink ref="A58" location="'7.32'!A1" display="Quadro 7.32 - Objetivos Temáticos do Ambiente (OT4, OT5 e OT6) por Prioridades de Investimento (PI) e Tipologias de Intervenção (TI) do Portugal 2020 - informação anual" xr:uid="{7847CFC2-B2E9-4E29-BA85-E919F322FA83}"/>
    <hyperlink ref="A59" location="'7.33'!A1" display="Quadro 7.33 - Objetivos Temáticos do Ambiente (OT4, OT5 e OT6) por Prioridades de Investimento (PI) e Tipologias de Intervenção (TI) do Portugal 2020, por NUTS II - informação acumulada" xr:uid="{D525548E-502F-4DE5-A21D-3DE0F6B55986}"/>
  </hyperlinks>
  <pageMargins left="0.7" right="0.7" top="0.75" bottom="0.75" header="0.3" footer="0.3"/>
  <pageSetup paperSize="9" scale="9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4"/>
  <sheetViews>
    <sheetView showGridLines="0" zoomScaleNormal="100" workbookViewId="0">
      <selection sqref="A1:G1"/>
    </sheetView>
  </sheetViews>
  <sheetFormatPr defaultColWidth="9.26953125" defaultRowHeight="14"/>
  <cols>
    <col min="1" max="1" width="23.7265625" style="15" customWidth="1"/>
    <col min="2" max="2" width="11.26953125" style="15" customWidth="1"/>
    <col min="3" max="7" width="10.26953125" style="15" customWidth="1"/>
    <col min="8" max="8" width="12.7265625" style="15" bestFit="1" customWidth="1"/>
    <col min="9" max="16384" width="9.26953125" style="15"/>
  </cols>
  <sheetData>
    <row r="1" spans="1:10" ht="16.149999999999999" customHeight="1">
      <c r="A1" s="606" t="s">
        <v>519</v>
      </c>
      <c r="B1" s="606"/>
      <c r="C1" s="606"/>
      <c r="D1" s="606"/>
      <c r="E1" s="606"/>
      <c r="F1" s="606"/>
      <c r="G1" s="606"/>
      <c r="J1" s="548" t="s">
        <v>612</v>
      </c>
    </row>
    <row r="2" spans="1:10" ht="10.15" customHeight="1">
      <c r="A2" s="3"/>
      <c r="B2" s="3"/>
      <c r="C2" s="3"/>
      <c r="D2" s="3"/>
      <c r="E2" s="3"/>
      <c r="F2" s="3"/>
      <c r="G2" s="16" t="s">
        <v>31</v>
      </c>
    </row>
    <row r="3" spans="1:10" ht="10.15" customHeight="1">
      <c r="A3" s="607" t="s">
        <v>32</v>
      </c>
      <c r="B3" s="609" t="s">
        <v>33</v>
      </c>
      <c r="C3" s="609"/>
      <c r="D3" s="609"/>
      <c r="E3" s="609"/>
      <c r="F3" s="609"/>
      <c r="G3" s="609"/>
    </row>
    <row r="4" spans="1:10" ht="10.15" customHeight="1">
      <c r="A4" s="608"/>
      <c r="B4" s="17" t="s">
        <v>0</v>
      </c>
      <c r="C4" s="17" t="s">
        <v>34</v>
      </c>
      <c r="D4" s="17" t="s">
        <v>35</v>
      </c>
      <c r="E4" s="17" t="s">
        <v>36</v>
      </c>
      <c r="F4" s="17" t="s">
        <v>37</v>
      </c>
      <c r="G4" s="17" t="s">
        <v>2</v>
      </c>
    </row>
    <row r="5" spans="1:10" ht="5.15" customHeight="1">
      <c r="A5" s="18"/>
      <c r="B5" s="18"/>
      <c r="C5" s="19"/>
      <c r="D5" s="19"/>
      <c r="E5" s="19"/>
      <c r="F5" s="19"/>
      <c r="G5" s="19"/>
    </row>
    <row r="6" spans="1:10" ht="10.15" customHeight="1">
      <c r="A6" s="1" t="s">
        <v>38</v>
      </c>
      <c r="B6" s="20"/>
      <c r="C6" s="21"/>
      <c r="D6" s="21"/>
      <c r="E6" s="22"/>
      <c r="F6" s="21"/>
      <c r="G6" s="21"/>
    </row>
    <row r="7" spans="1:10" ht="9" customHeight="1">
      <c r="A7" s="23">
        <v>2012</v>
      </c>
      <c r="B7" s="24">
        <v>21481.77</v>
      </c>
      <c r="C7" s="25">
        <v>2915.0079999999998</v>
      </c>
      <c r="D7" s="25">
        <v>9296.6239999999998</v>
      </c>
      <c r="E7" s="25">
        <v>2180.4549999999999</v>
      </c>
      <c r="F7" s="25">
        <v>3950.308</v>
      </c>
      <c r="G7" s="25">
        <v>3139.375</v>
      </c>
      <c r="H7" s="26"/>
    </row>
    <row r="8" spans="1:10" ht="9" customHeight="1">
      <c r="A8" s="23">
        <v>2013</v>
      </c>
      <c r="B8" s="24">
        <v>21460.919000000002</v>
      </c>
      <c r="C8" s="25">
        <v>2658.5450000000001</v>
      </c>
      <c r="D8" s="25">
        <v>9380.7340000000004</v>
      </c>
      <c r="E8" s="25">
        <v>2608.768</v>
      </c>
      <c r="F8" s="25">
        <v>3768.971</v>
      </c>
      <c r="G8" s="25">
        <v>3043.9009999999998</v>
      </c>
      <c r="H8" s="26"/>
    </row>
    <row r="9" spans="1:10" ht="9" customHeight="1">
      <c r="A9" s="23">
        <v>2014</v>
      </c>
      <c r="B9" s="24">
        <v>21521.715999999997</v>
      </c>
      <c r="C9" s="25">
        <v>2678.99</v>
      </c>
      <c r="D9" s="25">
        <v>9070.8289999999997</v>
      </c>
      <c r="E9" s="25">
        <v>2602.2199999999998</v>
      </c>
      <c r="F9" s="25">
        <v>3486</v>
      </c>
      <c r="G9" s="25">
        <v>3683.6770000000001</v>
      </c>
      <c r="H9" s="26"/>
    </row>
    <row r="10" spans="1:10" ht="10.15" customHeight="1">
      <c r="A10" s="23">
        <v>2015</v>
      </c>
      <c r="B10" s="24">
        <v>22668</v>
      </c>
      <c r="C10" s="25">
        <v>3259</v>
      </c>
      <c r="D10" s="25">
        <v>9452</v>
      </c>
      <c r="E10" s="25">
        <v>2122</v>
      </c>
      <c r="F10" s="25">
        <v>4097</v>
      </c>
      <c r="G10" s="25">
        <v>3738</v>
      </c>
    </row>
    <row r="11" spans="1:10" ht="10.15" customHeight="1">
      <c r="A11" s="23">
        <v>2016</v>
      </c>
      <c r="B11" s="24">
        <v>22302.442999999999</v>
      </c>
      <c r="C11" s="25">
        <v>2847.598</v>
      </c>
      <c r="D11" s="25">
        <v>9160.5010000000002</v>
      </c>
      <c r="E11" s="25">
        <v>2179.9029999999998</v>
      </c>
      <c r="F11" s="25">
        <v>4340.4089999999997</v>
      </c>
      <c r="G11" s="25">
        <v>3774.0320000000002</v>
      </c>
      <c r="I11" s="260"/>
      <c r="J11" s="490"/>
    </row>
    <row r="12" spans="1:10" ht="10.15" customHeight="1">
      <c r="A12" s="23">
        <v>2017</v>
      </c>
      <c r="B12" s="24">
        <v>23119.719999999998</v>
      </c>
      <c r="C12" s="25">
        <v>3247.2919999999999</v>
      </c>
      <c r="D12" s="25">
        <v>9041.5470000000005</v>
      </c>
      <c r="E12" s="25">
        <v>1582.8330000000001</v>
      </c>
      <c r="F12" s="25">
        <v>5437.9660000000003</v>
      </c>
      <c r="G12" s="25">
        <v>3810.0819999999999</v>
      </c>
      <c r="I12" s="260"/>
      <c r="J12" s="490"/>
    </row>
    <row r="13" spans="1:10" ht="10.15" customHeight="1">
      <c r="A13" s="23">
        <v>2018</v>
      </c>
      <c r="B13" s="24">
        <v>22475.754999999997</v>
      </c>
      <c r="C13" s="25">
        <v>2695.9659999999999</v>
      </c>
      <c r="D13" s="25">
        <v>8761.3449999999993</v>
      </c>
      <c r="E13" s="25">
        <v>2134.8780000000002</v>
      </c>
      <c r="F13" s="25">
        <v>5044.3770000000004</v>
      </c>
      <c r="G13" s="25">
        <v>3839.1889999999999</v>
      </c>
      <c r="H13" s="35"/>
      <c r="I13" s="260"/>
      <c r="J13" s="490"/>
    </row>
    <row r="14" spans="1:10" ht="10.15" customHeight="1">
      <c r="A14" s="23">
        <v>2019</v>
      </c>
      <c r="B14" s="24">
        <v>22470</v>
      </c>
      <c r="C14" s="25">
        <v>1248</v>
      </c>
      <c r="D14" s="25">
        <v>9454</v>
      </c>
      <c r="E14" s="25">
        <v>2483</v>
      </c>
      <c r="F14" s="25">
        <v>5304</v>
      </c>
      <c r="G14" s="25">
        <v>3981</v>
      </c>
      <c r="H14" s="35"/>
      <c r="I14" s="260"/>
      <c r="J14" s="490"/>
    </row>
    <row r="15" spans="1:10" ht="10.15" customHeight="1">
      <c r="A15" s="23">
        <v>2020</v>
      </c>
      <c r="B15" s="5">
        <v>20814.254000000001</v>
      </c>
      <c r="C15" s="6">
        <v>565.71299999999997</v>
      </c>
      <c r="D15" s="6">
        <v>8496</v>
      </c>
      <c r="E15" s="6">
        <v>2521.5410000000002</v>
      </c>
      <c r="F15" s="6">
        <v>5205</v>
      </c>
      <c r="G15" s="6">
        <v>4026</v>
      </c>
      <c r="H15" s="35"/>
      <c r="I15" s="260"/>
      <c r="J15" s="490"/>
    </row>
    <row r="16" spans="1:10" ht="10.15" customHeight="1">
      <c r="A16" s="23" t="s">
        <v>439</v>
      </c>
      <c r="B16" s="5">
        <v>20817.257999999998</v>
      </c>
      <c r="C16" s="6">
        <v>195.578</v>
      </c>
      <c r="D16" s="6">
        <v>8455.8289999999997</v>
      </c>
      <c r="E16" s="6">
        <v>2910.1489999999999</v>
      </c>
      <c r="F16" s="6">
        <v>4973.7020000000002</v>
      </c>
      <c r="G16" s="6">
        <v>4282</v>
      </c>
      <c r="H16" s="35"/>
      <c r="I16" s="260"/>
      <c r="J16" s="490"/>
    </row>
    <row r="17" spans="1:12" ht="10.15" customHeight="1">
      <c r="A17" s="23" t="s">
        <v>562</v>
      </c>
      <c r="B17" s="5">
        <v>21314.850999999999</v>
      </c>
      <c r="C17" s="6">
        <v>6.79</v>
      </c>
      <c r="D17" s="6">
        <v>8958.0419999999995</v>
      </c>
      <c r="E17" s="6">
        <v>3014.3270000000002</v>
      </c>
      <c r="F17" s="6">
        <v>4821.8130000000001</v>
      </c>
      <c r="G17" s="6">
        <v>4513.8789999999999</v>
      </c>
      <c r="H17" s="35"/>
      <c r="I17" s="260"/>
      <c r="J17" s="490"/>
    </row>
    <row r="18" spans="1:12" ht="5.15" customHeight="1">
      <c r="A18" s="23"/>
      <c r="B18" s="24"/>
      <c r="C18" s="25"/>
      <c r="D18" s="25"/>
      <c r="E18" s="25"/>
      <c r="F18" s="25"/>
      <c r="G18" s="25"/>
      <c r="I18" s="260"/>
      <c r="J18" s="490"/>
    </row>
    <row r="19" spans="1:12" ht="9" customHeight="1">
      <c r="A19" s="1" t="s">
        <v>39</v>
      </c>
      <c r="B19" s="27"/>
      <c r="C19" s="28"/>
      <c r="D19" s="28"/>
      <c r="E19" s="25"/>
      <c r="F19" s="28"/>
      <c r="G19" s="28"/>
      <c r="I19" s="260"/>
      <c r="J19" s="490"/>
    </row>
    <row r="20" spans="1:12" ht="9" customHeight="1">
      <c r="A20" s="23">
        <v>2012</v>
      </c>
      <c r="B20" s="5">
        <v>20791.545000000002</v>
      </c>
      <c r="C20" s="29">
        <v>2915.0079999999998</v>
      </c>
      <c r="D20" s="29">
        <v>8666</v>
      </c>
      <c r="E20" s="29">
        <v>2143.6419999999998</v>
      </c>
      <c r="F20" s="29">
        <v>3950.308</v>
      </c>
      <c r="G20" s="29">
        <v>3120.0239999999999</v>
      </c>
      <c r="I20" s="260"/>
      <c r="J20" s="490"/>
    </row>
    <row r="21" spans="1:12" ht="9" customHeight="1">
      <c r="A21" s="23">
        <v>2013</v>
      </c>
      <c r="B21" s="5">
        <v>20781</v>
      </c>
      <c r="C21" s="29">
        <v>2659</v>
      </c>
      <c r="D21" s="29">
        <v>8761</v>
      </c>
      <c r="E21" s="29">
        <v>2566</v>
      </c>
      <c r="F21" s="29">
        <v>3769</v>
      </c>
      <c r="G21" s="29">
        <v>3026</v>
      </c>
      <c r="I21" s="260"/>
      <c r="J21" s="490"/>
    </row>
    <row r="22" spans="1:12" ht="10.15" customHeight="1">
      <c r="A22" s="23">
        <v>2014</v>
      </c>
      <c r="B22" s="5">
        <v>20851</v>
      </c>
      <c r="C22" s="29">
        <v>2682</v>
      </c>
      <c r="D22" s="29">
        <v>8503</v>
      </c>
      <c r="E22" s="29">
        <v>2557</v>
      </c>
      <c r="F22" s="29">
        <v>3467</v>
      </c>
      <c r="G22" s="29">
        <v>3042</v>
      </c>
    </row>
    <row r="23" spans="1:12" ht="10.15" customHeight="1">
      <c r="A23" s="23">
        <v>2015</v>
      </c>
      <c r="B23" s="5">
        <v>21975</v>
      </c>
      <c r="C23" s="29">
        <v>3259.03</v>
      </c>
      <c r="D23" s="29">
        <v>8858.4490000000005</v>
      </c>
      <c r="E23" s="29">
        <v>2081.33</v>
      </c>
      <c r="F23" s="29">
        <v>4067</v>
      </c>
      <c r="G23" s="29">
        <v>3107.4210000000003</v>
      </c>
    </row>
    <row r="24" spans="1:12" ht="10.15" customHeight="1">
      <c r="A24" s="23">
        <v>2016</v>
      </c>
      <c r="B24" s="5">
        <v>21019.632999999998</v>
      </c>
      <c r="C24" s="29">
        <v>2847.598</v>
      </c>
      <c r="D24" s="29">
        <v>8575.92</v>
      </c>
      <c r="E24" s="29">
        <v>2136.9519999999998</v>
      </c>
      <c r="F24" s="29">
        <v>4316.1179999999995</v>
      </c>
      <c r="G24" s="29">
        <v>3143.0450000000001</v>
      </c>
    </row>
    <row r="25" spans="1:12" ht="10.15" customHeight="1">
      <c r="A25" s="23">
        <v>2017</v>
      </c>
      <c r="B25" s="5">
        <v>21778.623</v>
      </c>
      <c r="C25" s="29">
        <v>3247.2919999999999</v>
      </c>
      <c r="D25" s="29">
        <v>8440.3680000000004</v>
      </c>
      <c r="E25" s="29">
        <v>1538.3190000000002</v>
      </c>
      <c r="F25" s="29">
        <v>5408.1880000000001</v>
      </c>
      <c r="G25" s="29">
        <v>3144.4560000000001</v>
      </c>
    </row>
    <row r="26" spans="1:12" ht="10.15" customHeight="1">
      <c r="A26" s="23">
        <v>2018</v>
      </c>
      <c r="B26" s="5">
        <v>21765.955999999998</v>
      </c>
      <c r="C26" s="29">
        <v>2695.9659999999999</v>
      </c>
      <c r="D26" s="29">
        <v>8165.9769999999999</v>
      </c>
      <c r="E26" s="29">
        <v>2086.9270000000001</v>
      </c>
      <c r="F26" s="29">
        <v>5016.3059999999996</v>
      </c>
      <c r="G26" s="29">
        <v>3800.78</v>
      </c>
      <c r="H26" s="35"/>
    </row>
    <row r="27" spans="1:12" ht="10.15" customHeight="1">
      <c r="A27" s="23">
        <v>2019</v>
      </c>
      <c r="B27" s="5">
        <v>21748.85</v>
      </c>
      <c r="C27" s="29">
        <v>1248.3309999999999</v>
      </c>
      <c r="D27" s="29">
        <v>8850.6730000000007</v>
      </c>
      <c r="E27" s="29">
        <v>2440.1909999999998</v>
      </c>
      <c r="F27" s="29">
        <v>5270.4570000000003</v>
      </c>
      <c r="G27" s="29">
        <v>2929.1979999999999</v>
      </c>
    </row>
    <row r="28" spans="1:12" ht="10.15" customHeight="1">
      <c r="A28" s="23">
        <v>2020</v>
      </c>
      <c r="B28" s="5">
        <v>20184</v>
      </c>
      <c r="C28" s="29">
        <v>566</v>
      </c>
      <c r="D28" s="29">
        <v>7982</v>
      </c>
      <c r="E28" s="29">
        <v>2478</v>
      </c>
      <c r="F28" s="29">
        <v>5172</v>
      </c>
      <c r="G28" s="29">
        <v>3986</v>
      </c>
    </row>
    <row r="29" spans="1:12" ht="10.15" customHeight="1">
      <c r="A29" s="23" t="s">
        <v>439</v>
      </c>
      <c r="B29" s="5">
        <f>+B16-B42-B55</f>
        <v>20141.230999999996</v>
      </c>
      <c r="C29" s="29">
        <f t="shared" ref="C29:G29" si="0">+C16-C42-C55</f>
        <v>195.578</v>
      </c>
      <c r="D29" s="29">
        <f t="shared" si="0"/>
        <v>7902.4609999999993</v>
      </c>
      <c r="E29" s="29">
        <f t="shared" si="0"/>
        <v>2863.0329999999999</v>
      </c>
      <c r="F29" s="29">
        <f t="shared" si="0"/>
        <v>4936.0920000000006</v>
      </c>
      <c r="G29" s="29">
        <f t="shared" si="0"/>
        <v>4244.067</v>
      </c>
    </row>
    <row r="30" spans="1:12" ht="10.15" customHeight="1">
      <c r="A30" s="23" t="s">
        <v>562</v>
      </c>
      <c r="B30" s="5" t="s">
        <v>59</v>
      </c>
      <c r="C30" s="6" t="s">
        <v>59</v>
      </c>
      <c r="D30" s="6" t="s">
        <v>59</v>
      </c>
      <c r="E30" s="6" t="s">
        <v>59</v>
      </c>
      <c r="F30" s="6" t="s">
        <v>59</v>
      </c>
      <c r="G30" s="6" t="s">
        <v>59</v>
      </c>
    </row>
    <row r="31" spans="1:12" ht="5.15" customHeight="1">
      <c r="A31" s="23"/>
      <c r="B31" s="23"/>
      <c r="C31" s="5"/>
      <c r="D31" s="6"/>
      <c r="E31" s="6"/>
      <c r="F31" s="6"/>
      <c r="G31" s="6"/>
      <c r="H31" s="6"/>
    </row>
    <row r="32" spans="1:12" ht="9" customHeight="1">
      <c r="A32" s="30" t="s">
        <v>40</v>
      </c>
      <c r="B32" s="27"/>
      <c r="C32" s="28"/>
      <c r="D32" s="28"/>
      <c r="E32" s="25"/>
      <c r="F32" s="28"/>
      <c r="G32" s="28"/>
      <c r="H32" s="31"/>
      <c r="L32" s="35"/>
    </row>
    <row r="33" spans="1:12" ht="9" customHeight="1">
      <c r="A33" s="23">
        <v>2012</v>
      </c>
      <c r="B33" s="5">
        <v>342.90499999999997</v>
      </c>
      <c r="C33" s="6">
        <v>0</v>
      </c>
      <c r="D33" s="6">
        <v>319.30500000000001</v>
      </c>
      <c r="E33" s="6">
        <v>20.462</v>
      </c>
      <c r="F33" s="6">
        <v>0</v>
      </c>
      <c r="G33" s="6">
        <v>3.1379999999999999</v>
      </c>
      <c r="H33" s="26"/>
    </row>
    <row r="34" spans="1:12" ht="9" customHeight="1">
      <c r="A34" s="23">
        <v>2013</v>
      </c>
      <c r="B34" s="5">
        <v>340</v>
      </c>
      <c r="C34" s="6">
        <v>0</v>
      </c>
      <c r="D34" s="6">
        <v>311</v>
      </c>
      <c r="E34" s="6">
        <v>26</v>
      </c>
      <c r="F34" s="6">
        <v>0</v>
      </c>
      <c r="G34" s="6">
        <v>3</v>
      </c>
      <c r="H34" s="26"/>
    </row>
    <row r="35" spans="1:12" ht="10.15" customHeight="1">
      <c r="A35" s="23">
        <v>2014</v>
      </c>
      <c r="B35" s="5">
        <v>336</v>
      </c>
      <c r="C35" s="6">
        <v>0</v>
      </c>
      <c r="D35" s="6">
        <v>306</v>
      </c>
      <c r="E35" s="6">
        <v>27</v>
      </c>
      <c r="F35" s="6">
        <v>0</v>
      </c>
      <c r="G35" s="6">
        <v>3</v>
      </c>
    </row>
    <row r="36" spans="1:12" ht="10.15" customHeight="1">
      <c r="A36" s="23">
        <v>2015</v>
      </c>
      <c r="B36" s="5">
        <v>340.46300000000002</v>
      </c>
      <c r="C36" s="6">
        <v>0</v>
      </c>
      <c r="D36" s="6">
        <v>311.90800000000002</v>
      </c>
      <c r="E36" s="6">
        <v>25.532</v>
      </c>
      <c r="F36" s="6">
        <v>0</v>
      </c>
      <c r="G36" s="6">
        <v>3.0230000000000001</v>
      </c>
    </row>
    <row r="37" spans="1:12" ht="10.15" customHeight="1">
      <c r="A37" s="23">
        <v>2016</v>
      </c>
      <c r="B37" s="5">
        <v>326.55399999999997</v>
      </c>
      <c r="C37" s="6">
        <v>0</v>
      </c>
      <c r="D37" s="6">
        <v>299.83800000000002</v>
      </c>
      <c r="E37" s="6">
        <v>23.681000000000001</v>
      </c>
      <c r="F37" s="6">
        <v>0</v>
      </c>
      <c r="G37" s="6">
        <v>3.0350000000000001</v>
      </c>
    </row>
    <row r="38" spans="1:12" ht="10.15" customHeight="1">
      <c r="A38" s="23">
        <v>2017</v>
      </c>
      <c r="B38" s="5">
        <v>354.35399999999998</v>
      </c>
      <c r="C38" s="6">
        <v>0</v>
      </c>
      <c r="D38" s="6">
        <v>318.55</v>
      </c>
      <c r="E38" s="6">
        <v>27.425000000000001</v>
      </c>
      <c r="F38" s="6">
        <v>0</v>
      </c>
      <c r="G38" s="6">
        <v>8.3789999999999996</v>
      </c>
      <c r="L38" s="498"/>
    </row>
    <row r="39" spans="1:12" ht="10.15" customHeight="1">
      <c r="A39" s="23">
        <v>2018</v>
      </c>
      <c r="B39" s="5">
        <v>353.01100000000002</v>
      </c>
      <c r="C39" s="6">
        <v>0</v>
      </c>
      <c r="D39" s="6">
        <v>315.30099999999999</v>
      </c>
      <c r="E39" s="125">
        <v>27.902999999999999</v>
      </c>
      <c r="F39" s="125">
        <v>0</v>
      </c>
      <c r="G39" s="6">
        <v>9.8070000000000004</v>
      </c>
    </row>
    <row r="40" spans="1:12" ht="10.15" customHeight="1">
      <c r="A40" s="23">
        <v>2019</v>
      </c>
      <c r="B40" s="5">
        <v>342.20499999999998</v>
      </c>
      <c r="C40" s="6">
        <v>0</v>
      </c>
      <c r="D40" s="6">
        <v>305.25599999999997</v>
      </c>
      <c r="E40" s="6">
        <v>27.190999999999999</v>
      </c>
      <c r="F40" s="6">
        <v>0</v>
      </c>
      <c r="G40" s="6">
        <v>9.7579999999999991</v>
      </c>
    </row>
    <row r="41" spans="1:12" ht="10.15" customHeight="1">
      <c r="A41" s="23">
        <v>2020</v>
      </c>
      <c r="B41" s="5">
        <v>311.59500000000003</v>
      </c>
      <c r="C41" s="6">
        <v>0</v>
      </c>
      <c r="D41" s="6">
        <v>272.13400000000001</v>
      </c>
      <c r="E41" s="6">
        <v>27.603999999999999</v>
      </c>
      <c r="F41" s="6">
        <v>0</v>
      </c>
      <c r="G41" s="6">
        <v>11.856999999999999</v>
      </c>
      <c r="H41" s="35"/>
    </row>
    <row r="42" spans="1:12" ht="10.15" customHeight="1">
      <c r="A42" s="23" t="s">
        <v>439</v>
      </c>
      <c r="B42" s="5">
        <v>341.73700000000002</v>
      </c>
      <c r="C42" s="6">
        <v>0</v>
      </c>
      <c r="D42" s="6">
        <v>304.8</v>
      </c>
      <c r="E42" s="6">
        <v>25.367000000000001</v>
      </c>
      <c r="F42" s="6">
        <v>0</v>
      </c>
      <c r="G42" s="6">
        <v>11.57</v>
      </c>
      <c r="L42" s="498"/>
    </row>
    <row r="43" spans="1:12" ht="10.15" customHeight="1">
      <c r="A43" s="23" t="s">
        <v>562</v>
      </c>
      <c r="B43" s="5" t="s">
        <v>59</v>
      </c>
      <c r="C43" s="6" t="s">
        <v>59</v>
      </c>
      <c r="D43" s="6" t="s">
        <v>59</v>
      </c>
      <c r="E43" s="6" t="s">
        <v>59</v>
      </c>
      <c r="F43" s="6" t="s">
        <v>59</v>
      </c>
      <c r="G43" s="6" t="s">
        <v>59</v>
      </c>
      <c r="L43" s="498"/>
    </row>
    <row r="44" spans="1:12" ht="5.15" customHeight="1">
      <c r="A44" s="23"/>
      <c r="B44" s="5"/>
      <c r="C44" s="6"/>
      <c r="D44" s="6"/>
      <c r="E44" s="6"/>
      <c r="F44" s="6"/>
      <c r="G44" s="6"/>
    </row>
    <row r="45" spans="1:12" ht="9" customHeight="1">
      <c r="A45" s="30" t="s">
        <v>41</v>
      </c>
      <c r="B45" s="27"/>
      <c r="C45" s="28"/>
      <c r="D45" s="28"/>
      <c r="E45" s="25"/>
      <c r="F45" s="28"/>
      <c r="G45" s="28"/>
      <c r="H45" s="31"/>
    </row>
    <row r="46" spans="1:12" ht="9" customHeight="1">
      <c r="A46" s="23">
        <v>2012</v>
      </c>
      <c r="B46" s="5">
        <v>347.32000000000005</v>
      </c>
      <c r="C46" s="6">
        <v>0</v>
      </c>
      <c r="D46" s="6">
        <v>312</v>
      </c>
      <c r="E46" s="6">
        <v>16</v>
      </c>
      <c r="F46" s="6">
        <v>0</v>
      </c>
      <c r="G46" s="6">
        <v>16.213000000000001</v>
      </c>
      <c r="H46" s="26"/>
    </row>
    <row r="47" spans="1:12" ht="9" customHeight="1">
      <c r="A47" s="23">
        <v>2013</v>
      </c>
      <c r="B47" s="5">
        <v>341</v>
      </c>
      <c r="C47" s="6">
        <v>0</v>
      </c>
      <c r="D47" s="6">
        <v>309</v>
      </c>
      <c r="E47" s="6">
        <v>17</v>
      </c>
      <c r="F47" s="6">
        <v>0</v>
      </c>
      <c r="G47" s="6">
        <v>15</v>
      </c>
      <c r="H47" s="26"/>
    </row>
    <row r="48" spans="1:12" ht="9" customHeight="1">
      <c r="A48" s="23">
        <v>2014</v>
      </c>
      <c r="B48" s="5">
        <v>335</v>
      </c>
      <c r="C48" s="6">
        <v>0</v>
      </c>
      <c r="D48" s="6">
        <v>280</v>
      </c>
      <c r="E48" s="6">
        <v>19</v>
      </c>
      <c r="F48" s="6">
        <v>19</v>
      </c>
      <c r="G48" s="6">
        <v>17</v>
      </c>
    </row>
    <row r="49" spans="1:9" ht="9" customHeight="1">
      <c r="A49" s="23">
        <v>2015</v>
      </c>
      <c r="B49" s="5">
        <v>353.02499999999998</v>
      </c>
      <c r="C49" s="6">
        <v>0</v>
      </c>
      <c r="D49" s="6">
        <v>281.22699999999998</v>
      </c>
      <c r="E49" s="6">
        <v>15.292999999999999</v>
      </c>
      <c r="F49" s="6">
        <v>30.294</v>
      </c>
      <c r="G49" s="6">
        <v>26.210999999999999</v>
      </c>
    </row>
    <row r="50" spans="1:9" ht="9" customHeight="1">
      <c r="A50" s="23">
        <v>2016</v>
      </c>
      <c r="B50" s="5">
        <v>351.827</v>
      </c>
      <c r="C50" s="6">
        <v>0</v>
      </c>
      <c r="D50" s="6">
        <v>284.74299999999999</v>
      </c>
      <c r="E50" s="6">
        <v>19.27</v>
      </c>
      <c r="F50" s="6">
        <v>24.291</v>
      </c>
      <c r="G50" s="6">
        <v>23.523</v>
      </c>
    </row>
    <row r="51" spans="1:9" ht="9" customHeight="1">
      <c r="A51" s="23">
        <v>2017</v>
      </c>
      <c r="B51" s="5">
        <v>359.24200000000002</v>
      </c>
      <c r="C51" s="6">
        <v>0</v>
      </c>
      <c r="D51" s="6">
        <v>282.10599999999999</v>
      </c>
      <c r="E51" s="6">
        <v>17.088999999999999</v>
      </c>
      <c r="F51" s="6">
        <v>29.777999999999999</v>
      </c>
      <c r="G51" s="6">
        <v>30.268999999999998</v>
      </c>
    </row>
    <row r="52" spans="1:9" ht="9" customHeight="1">
      <c r="A52" s="23">
        <v>2018</v>
      </c>
      <c r="B52" s="5">
        <v>356.78800000000001</v>
      </c>
      <c r="C52" s="6">
        <v>0</v>
      </c>
      <c r="D52" s="6">
        <v>280.06700000000001</v>
      </c>
      <c r="E52" s="6">
        <v>20.047999999999998</v>
      </c>
      <c r="F52" s="6">
        <v>28.071000000000002</v>
      </c>
      <c r="G52" s="6">
        <v>28.602</v>
      </c>
    </row>
    <row r="53" spans="1:9" ht="9" customHeight="1">
      <c r="A53" s="23">
        <v>2019</v>
      </c>
      <c r="B53" s="5">
        <v>378.642</v>
      </c>
      <c r="C53" s="6">
        <v>0</v>
      </c>
      <c r="D53" s="6">
        <v>298.339</v>
      </c>
      <c r="E53" s="6">
        <v>15.098000000000001</v>
      </c>
      <c r="F53" s="6">
        <v>33.164999999999999</v>
      </c>
      <c r="G53" s="6">
        <v>32.04</v>
      </c>
      <c r="H53" s="61"/>
    </row>
    <row r="54" spans="1:9" ht="9" customHeight="1">
      <c r="A54" s="23">
        <v>2020</v>
      </c>
      <c r="B54" s="5">
        <v>317.50299999999999</v>
      </c>
      <c r="C54" s="6">
        <v>0</v>
      </c>
      <c r="D54" s="6">
        <v>240.95400000000001</v>
      </c>
      <c r="E54" s="6">
        <v>15.512</v>
      </c>
      <c r="F54" s="6">
        <v>33.194000000000003</v>
      </c>
      <c r="G54" s="6">
        <v>27.843</v>
      </c>
      <c r="H54" s="498"/>
      <c r="I54" s="35"/>
    </row>
    <row r="55" spans="1:9" ht="9" customHeight="1">
      <c r="A55" s="23" t="s">
        <v>439</v>
      </c>
      <c r="B55" s="5">
        <v>334.29</v>
      </c>
      <c r="C55" s="6">
        <v>0</v>
      </c>
      <c r="D55" s="6">
        <v>248.56800000000001</v>
      </c>
      <c r="E55" s="6">
        <v>21.748999999999999</v>
      </c>
      <c r="F55" s="6">
        <v>37.61</v>
      </c>
      <c r="G55" s="6">
        <v>26.363</v>
      </c>
    </row>
    <row r="56" spans="1:9" ht="9" customHeight="1">
      <c r="A56" s="23" t="s">
        <v>562</v>
      </c>
      <c r="B56" s="5" t="s">
        <v>59</v>
      </c>
      <c r="C56" s="6" t="s">
        <v>59</v>
      </c>
      <c r="D56" s="6" t="s">
        <v>59</v>
      </c>
      <c r="E56" s="6" t="s">
        <v>59</v>
      </c>
      <c r="F56" s="6" t="s">
        <v>59</v>
      </c>
      <c r="G56" s="6" t="s">
        <v>59</v>
      </c>
    </row>
    <row r="57" spans="1:9" ht="5.15" customHeight="1" thickBot="1">
      <c r="A57" s="32"/>
      <c r="B57" s="32"/>
      <c r="C57" s="32"/>
      <c r="D57" s="32"/>
      <c r="E57" s="32"/>
      <c r="F57" s="32"/>
      <c r="G57" s="32"/>
    </row>
    <row r="58" spans="1:9" ht="9" customHeight="1" thickTop="1">
      <c r="A58" s="33" t="s">
        <v>57</v>
      </c>
    </row>
    <row r="59" spans="1:9">
      <c r="D59" s="5"/>
      <c r="E59" s="5"/>
    </row>
    <row r="60" spans="1:9">
      <c r="B60" s="5"/>
      <c r="C60" s="5"/>
      <c r="F60" s="5"/>
      <c r="G60" s="5"/>
    </row>
    <row r="61" spans="1:9">
      <c r="B61" s="34"/>
    </row>
    <row r="63" spans="1:9">
      <c r="C63" s="35"/>
    </row>
    <row r="64" spans="1:9">
      <c r="C64" s="35"/>
    </row>
  </sheetData>
  <mergeCells count="3">
    <mergeCell ref="A1:G1"/>
    <mergeCell ref="A3:A4"/>
    <mergeCell ref="B3:G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M59"/>
  <sheetViews>
    <sheetView showGridLines="0" zoomScaleNormal="100" workbookViewId="0">
      <selection sqref="A1:H1"/>
    </sheetView>
  </sheetViews>
  <sheetFormatPr defaultColWidth="9.26953125" defaultRowHeight="14.5"/>
  <cols>
    <col min="1" max="1" width="24.26953125" style="36" customWidth="1"/>
    <col min="2" max="2" width="8.54296875" style="36" customWidth="1"/>
    <col min="3" max="3" width="9.7265625" style="36" customWidth="1"/>
    <col min="4" max="4" width="7.26953125" style="36" customWidth="1"/>
    <col min="5" max="5" width="10" style="36" customWidth="1"/>
    <col min="6" max="6" width="12.26953125" style="36" customWidth="1"/>
    <col min="7" max="7" width="9.1796875" style="36" customWidth="1"/>
    <col min="8" max="8" width="7.26953125" style="36" customWidth="1"/>
    <col min="9" max="16384" width="9.26953125" style="36"/>
  </cols>
  <sheetData>
    <row r="1" spans="1:11" ht="16.149999999999999" customHeight="1">
      <c r="A1" s="606" t="s">
        <v>520</v>
      </c>
      <c r="B1" s="606"/>
      <c r="C1" s="606"/>
      <c r="D1" s="606"/>
      <c r="E1" s="606"/>
      <c r="F1" s="606"/>
      <c r="G1" s="606"/>
      <c r="H1" s="606"/>
      <c r="K1" s="548" t="s">
        <v>612</v>
      </c>
    </row>
    <row r="2" spans="1:11" ht="9" customHeight="1">
      <c r="A2" s="3"/>
      <c r="B2" s="3"/>
      <c r="C2" s="3"/>
      <c r="D2" s="3"/>
      <c r="E2" s="3"/>
      <c r="F2" s="3"/>
      <c r="G2" s="3"/>
      <c r="H2" s="16" t="s">
        <v>31</v>
      </c>
    </row>
    <row r="3" spans="1:11" ht="10.15" customHeight="1">
      <c r="A3" s="607" t="s">
        <v>32</v>
      </c>
      <c r="B3" s="609" t="s">
        <v>42</v>
      </c>
      <c r="C3" s="609"/>
      <c r="D3" s="609"/>
      <c r="E3" s="609"/>
      <c r="F3" s="609"/>
      <c r="G3" s="609"/>
      <c r="H3" s="610"/>
    </row>
    <row r="4" spans="1:11" ht="19.899999999999999" customHeight="1">
      <c r="A4" s="608"/>
      <c r="B4" s="17" t="s">
        <v>0</v>
      </c>
      <c r="C4" s="17" t="s">
        <v>43</v>
      </c>
      <c r="D4" s="17" t="s">
        <v>44</v>
      </c>
      <c r="E4" s="17" t="s">
        <v>45</v>
      </c>
      <c r="F4" s="17" t="s">
        <v>46</v>
      </c>
      <c r="G4" s="17" t="s">
        <v>47</v>
      </c>
      <c r="H4" s="37" t="s">
        <v>48</v>
      </c>
    </row>
    <row r="5" spans="1:11" ht="5.15" customHeight="1">
      <c r="A5" s="18"/>
      <c r="B5" s="18"/>
      <c r="C5" s="18"/>
      <c r="D5" s="19"/>
      <c r="E5" s="19"/>
      <c r="F5" s="19"/>
      <c r="G5" s="19"/>
      <c r="H5" s="19"/>
    </row>
    <row r="6" spans="1:11" ht="10.15" customHeight="1">
      <c r="A6" s="1" t="s">
        <v>38</v>
      </c>
      <c r="B6" s="20"/>
      <c r="C6" s="20"/>
      <c r="D6" s="21"/>
      <c r="E6" s="21"/>
      <c r="F6" s="21"/>
      <c r="G6" s="22"/>
      <c r="H6" s="21"/>
    </row>
    <row r="7" spans="1:11" ht="9" customHeight="1">
      <c r="A7" s="23">
        <v>2012</v>
      </c>
      <c r="B7" s="38">
        <v>15639.634999999998</v>
      </c>
      <c r="C7" s="39">
        <v>443</v>
      </c>
      <c r="D7" s="40">
        <v>4645</v>
      </c>
      <c r="E7" s="40">
        <v>5560</v>
      </c>
      <c r="F7" s="40">
        <v>423.31099999999998</v>
      </c>
      <c r="G7" s="39">
        <v>2681.2289999999998</v>
      </c>
      <c r="H7" s="40">
        <v>1887.095</v>
      </c>
      <c r="I7" s="41"/>
      <c r="J7" s="491"/>
      <c r="K7" s="492"/>
    </row>
    <row r="8" spans="1:11" ht="9" customHeight="1">
      <c r="A8" s="23">
        <v>2013</v>
      </c>
      <c r="B8" s="38">
        <v>15165</v>
      </c>
      <c r="C8" s="39">
        <v>447</v>
      </c>
      <c r="D8" s="40">
        <v>4478</v>
      </c>
      <c r="E8" s="40">
        <v>5414</v>
      </c>
      <c r="F8" s="40">
        <v>334</v>
      </c>
      <c r="G8" s="39">
        <v>2623</v>
      </c>
      <c r="H8" s="40">
        <v>1869</v>
      </c>
      <c r="J8" s="491"/>
      <c r="K8" s="492"/>
    </row>
    <row r="9" spans="1:11" ht="9" customHeight="1">
      <c r="A9" s="23">
        <v>2014</v>
      </c>
      <c r="B9" s="38">
        <v>15672</v>
      </c>
      <c r="C9" s="39">
        <v>428</v>
      </c>
      <c r="D9" s="40">
        <v>4388</v>
      </c>
      <c r="E9" s="40">
        <v>5506</v>
      </c>
      <c r="F9" s="40">
        <v>271</v>
      </c>
      <c r="G9" s="39">
        <v>2873</v>
      </c>
      <c r="H9" s="40">
        <v>2206</v>
      </c>
      <c r="J9" s="491"/>
      <c r="K9" s="492"/>
    </row>
    <row r="10" spans="1:11" ht="9" customHeight="1">
      <c r="A10" s="23">
        <v>2015</v>
      </c>
      <c r="B10" s="38">
        <v>15896.769</v>
      </c>
      <c r="C10" s="39">
        <v>447</v>
      </c>
      <c r="D10" s="40">
        <v>4426</v>
      </c>
      <c r="E10" s="40">
        <v>5607</v>
      </c>
      <c r="F10" s="40">
        <v>338.88</v>
      </c>
      <c r="G10" s="39">
        <v>2839.8890000000001</v>
      </c>
      <c r="H10" s="40">
        <v>2238</v>
      </c>
      <c r="J10" s="491"/>
      <c r="K10" s="492"/>
    </row>
    <row r="11" spans="1:11" ht="9" customHeight="1">
      <c r="A11" s="23">
        <v>2016</v>
      </c>
      <c r="B11" s="42">
        <v>15916.47</v>
      </c>
      <c r="C11" s="40">
        <v>446</v>
      </c>
      <c r="D11" s="40">
        <v>4332</v>
      </c>
      <c r="E11" s="40">
        <v>5699</v>
      </c>
      <c r="F11" s="40">
        <v>343.47</v>
      </c>
      <c r="G11" s="40">
        <v>2849</v>
      </c>
      <c r="H11" s="40">
        <v>2247</v>
      </c>
      <c r="J11" s="491"/>
      <c r="K11" s="492"/>
    </row>
    <row r="12" spans="1:11" ht="9" customHeight="1">
      <c r="A12" s="23">
        <v>2017</v>
      </c>
      <c r="B12" s="42">
        <v>16200.329</v>
      </c>
      <c r="C12" s="40">
        <v>459.392</v>
      </c>
      <c r="D12" s="40">
        <v>4447</v>
      </c>
      <c r="E12" s="40">
        <v>5819.0839999999998</v>
      </c>
      <c r="F12" s="40">
        <v>385.47699999999998</v>
      </c>
      <c r="G12" s="40">
        <v>2825.6770000000001</v>
      </c>
      <c r="H12" s="40">
        <v>2263.6990000000001</v>
      </c>
      <c r="J12" s="491"/>
      <c r="K12" s="492"/>
    </row>
    <row r="13" spans="1:11" ht="9" customHeight="1">
      <c r="A13" s="23">
        <v>2018</v>
      </c>
      <c r="B13" s="42">
        <v>16415.983</v>
      </c>
      <c r="C13" s="40">
        <v>468.89499999999998</v>
      </c>
      <c r="D13" s="40">
        <v>4483</v>
      </c>
      <c r="E13" s="40">
        <v>5882.643</v>
      </c>
      <c r="F13" s="40">
        <v>324.86700000000002</v>
      </c>
      <c r="G13" s="40">
        <v>2920.1080000000002</v>
      </c>
      <c r="H13" s="40">
        <v>2336.4699999999998</v>
      </c>
      <c r="J13" s="491"/>
      <c r="K13" s="492"/>
    </row>
    <row r="14" spans="1:11" ht="9" customHeight="1">
      <c r="A14" s="23">
        <v>2019</v>
      </c>
      <c r="B14" s="42">
        <v>16597</v>
      </c>
      <c r="C14" s="40">
        <v>483</v>
      </c>
      <c r="D14" s="40">
        <v>4545</v>
      </c>
      <c r="E14" s="40">
        <v>6020</v>
      </c>
      <c r="F14" s="40">
        <v>314</v>
      </c>
      <c r="G14" s="40">
        <v>2895</v>
      </c>
      <c r="H14" s="40">
        <v>2340</v>
      </c>
      <c r="J14" s="491"/>
      <c r="K14" s="492"/>
    </row>
    <row r="15" spans="1:11" ht="9" customHeight="1">
      <c r="A15" s="23">
        <v>2020</v>
      </c>
      <c r="B15" s="42">
        <v>15407.791999999999</v>
      </c>
      <c r="C15" s="40">
        <v>508</v>
      </c>
      <c r="D15" s="40">
        <v>4413</v>
      </c>
      <c r="E15" s="40">
        <v>5047</v>
      </c>
      <c r="F15" s="40">
        <v>355.79199999999997</v>
      </c>
      <c r="G15" s="40">
        <v>3011</v>
      </c>
      <c r="H15" s="40">
        <v>2073</v>
      </c>
      <c r="J15" s="491"/>
      <c r="K15" s="492"/>
    </row>
    <row r="16" spans="1:11" ht="9" customHeight="1">
      <c r="A16" s="23" t="s">
        <v>439</v>
      </c>
      <c r="B16" s="42">
        <v>16148</v>
      </c>
      <c r="C16" s="40">
        <v>518</v>
      </c>
      <c r="D16" s="40">
        <v>4567</v>
      </c>
      <c r="E16" s="40">
        <v>5504</v>
      </c>
      <c r="F16" s="40">
        <v>404</v>
      </c>
      <c r="G16" s="40">
        <v>3005</v>
      </c>
      <c r="H16" s="40">
        <v>2150</v>
      </c>
      <c r="J16" s="491"/>
      <c r="K16" s="492"/>
    </row>
    <row r="17" spans="1:11" ht="9" customHeight="1">
      <c r="A17" s="23" t="s">
        <v>562</v>
      </c>
      <c r="B17" s="42">
        <v>16521.449000000001</v>
      </c>
      <c r="C17" s="40">
        <v>482.24400000000003</v>
      </c>
      <c r="D17" s="40">
        <v>4501.5940000000001</v>
      </c>
      <c r="E17" s="40">
        <v>5849.4470000000001</v>
      </c>
      <c r="F17" s="40">
        <v>333.005</v>
      </c>
      <c r="G17" s="40">
        <v>2961.4029999999998</v>
      </c>
      <c r="H17" s="40">
        <v>2393.7559999999999</v>
      </c>
      <c r="J17" s="491"/>
      <c r="K17" s="492"/>
    </row>
    <row r="18" spans="1:11" ht="5.15" customHeight="1">
      <c r="A18" s="23"/>
      <c r="B18" s="42"/>
      <c r="C18" s="40"/>
      <c r="D18" s="40"/>
      <c r="E18" s="40"/>
      <c r="F18" s="40"/>
      <c r="G18" s="40"/>
      <c r="H18" s="40"/>
    </row>
    <row r="19" spans="1:11" ht="10.15" customHeight="1">
      <c r="A19" s="1" t="s">
        <v>39</v>
      </c>
      <c r="B19" s="38"/>
      <c r="C19" s="38"/>
      <c r="D19" s="40"/>
      <c r="E19" s="40"/>
      <c r="F19" s="40"/>
      <c r="G19" s="39"/>
      <c r="H19" s="40"/>
    </row>
    <row r="20" spans="1:11" ht="9" customHeight="1">
      <c r="A20" s="23">
        <v>2012</v>
      </c>
      <c r="B20" s="43">
        <v>15125</v>
      </c>
      <c r="C20" s="39">
        <v>406.44099999999997</v>
      </c>
      <c r="D20" s="39">
        <v>4608.3130000000001</v>
      </c>
      <c r="E20" s="39">
        <v>5306.8540000000003</v>
      </c>
      <c r="F20" s="39">
        <v>409.358</v>
      </c>
      <c r="G20" s="39">
        <v>2598.855</v>
      </c>
      <c r="H20" s="39">
        <v>1795.1949999999999</v>
      </c>
    </row>
    <row r="21" spans="1:11" ht="9" customHeight="1">
      <c r="A21" s="23">
        <v>2013</v>
      </c>
      <c r="B21" s="43">
        <v>14651</v>
      </c>
      <c r="C21" s="39">
        <v>403</v>
      </c>
      <c r="D21" s="39">
        <v>4442</v>
      </c>
      <c r="E21" s="39">
        <v>5169</v>
      </c>
      <c r="F21" s="39">
        <v>316</v>
      </c>
      <c r="G21" s="39">
        <v>2541</v>
      </c>
      <c r="H21" s="39">
        <v>1780</v>
      </c>
    </row>
    <row r="22" spans="1:11" ht="9" customHeight="1">
      <c r="A22" s="23">
        <v>2014</v>
      </c>
      <c r="B22" s="43">
        <v>15162</v>
      </c>
      <c r="C22" s="44">
        <v>394</v>
      </c>
      <c r="D22" s="44">
        <v>4351</v>
      </c>
      <c r="E22" s="44">
        <v>5255</v>
      </c>
      <c r="F22" s="44">
        <v>254</v>
      </c>
      <c r="G22" s="44">
        <v>2790</v>
      </c>
      <c r="H22" s="44">
        <v>2118</v>
      </c>
      <c r="J22" s="503"/>
    </row>
    <row r="23" spans="1:11" ht="9" customHeight="1">
      <c r="A23" s="23">
        <v>2015</v>
      </c>
      <c r="B23" s="43">
        <v>15386</v>
      </c>
      <c r="C23" s="44">
        <v>413</v>
      </c>
      <c r="D23" s="44">
        <v>4391</v>
      </c>
      <c r="E23" s="44">
        <v>5355.3310000000001</v>
      </c>
      <c r="F23" s="44">
        <v>321.29000000000002</v>
      </c>
      <c r="G23" s="44">
        <v>2756</v>
      </c>
      <c r="H23" s="44">
        <v>2149</v>
      </c>
      <c r="I23" s="65"/>
      <c r="J23" s="65"/>
    </row>
    <row r="24" spans="1:11" ht="9" customHeight="1">
      <c r="A24" s="23">
        <v>2016</v>
      </c>
      <c r="B24" s="43">
        <v>15399</v>
      </c>
      <c r="C24" s="44">
        <v>402</v>
      </c>
      <c r="D24" s="44">
        <v>4294</v>
      </c>
      <c r="E24" s="44">
        <v>5457</v>
      </c>
      <c r="F24" s="44">
        <v>323.84400000000005</v>
      </c>
      <c r="G24" s="44">
        <v>2766</v>
      </c>
      <c r="H24" s="44">
        <v>2156</v>
      </c>
      <c r="I24" s="500"/>
    </row>
    <row r="25" spans="1:11" ht="9" customHeight="1">
      <c r="A25" s="23">
        <v>2017</v>
      </c>
      <c r="B25" s="43">
        <v>15665</v>
      </c>
      <c r="C25" s="44">
        <v>433.13200000000006</v>
      </c>
      <c r="D25" s="44">
        <v>4415</v>
      </c>
      <c r="E25" s="44">
        <v>5533</v>
      </c>
      <c r="F25" s="44">
        <v>369</v>
      </c>
      <c r="G25" s="44">
        <v>2745</v>
      </c>
      <c r="H25" s="44">
        <v>2170</v>
      </c>
      <c r="I25" s="492"/>
    </row>
    <row r="26" spans="1:11" ht="9" customHeight="1">
      <c r="A26" s="23">
        <v>2018</v>
      </c>
      <c r="B26" s="43">
        <v>15877</v>
      </c>
      <c r="C26" s="44">
        <v>441.23500000000001</v>
      </c>
      <c r="D26" s="44">
        <v>4446</v>
      </c>
      <c r="E26" s="44">
        <v>5604.085</v>
      </c>
      <c r="F26" s="44">
        <v>305.839</v>
      </c>
      <c r="G26" s="44">
        <v>2837.5819999999999</v>
      </c>
      <c r="H26" s="44">
        <v>2241.8539999999998</v>
      </c>
      <c r="I26" s="65"/>
    </row>
    <row r="27" spans="1:11" ht="9" customHeight="1">
      <c r="A27" s="23">
        <v>2019</v>
      </c>
      <c r="B27" s="43">
        <v>16059</v>
      </c>
      <c r="C27" s="44">
        <v>453</v>
      </c>
      <c r="D27" s="44">
        <v>4510</v>
      </c>
      <c r="E27" s="44">
        <v>5747</v>
      </c>
      <c r="F27" s="44">
        <v>294</v>
      </c>
      <c r="G27" s="44">
        <v>2812</v>
      </c>
      <c r="H27" s="44">
        <v>2244</v>
      </c>
    </row>
    <row r="28" spans="1:11" ht="9" customHeight="1">
      <c r="A28" s="23">
        <v>2020</v>
      </c>
      <c r="B28" s="43">
        <v>14950</v>
      </c>
      <c r="C28" s="44">
        <v>478</v>
      </c>
      <c r="D28" s="44">
        <v>4381</v>
      </c>
      <c r="E28" s="44">
        <v>4832</v>
      </c>
      <c r="F28" s="44">
        <v>338</v>
      </c>
      <c r="G28" s="44">
        <v>2926</v>
      </c>
      <c r="H28" s="44">
        <v>1994</v>
      </c>
    </row>
    <row r="29" spans="1:11" ht="9" customHeight="1">
      <c r="A29" s="23" t="s">
        <v>439</v>
      </c>
      <c r="B29" s="43">
        <f>+B16-B42-B55</f>
        <v>15645.533000000001</v>
      </c>
      <c r="C29" s="44">
        <f t="shared" ref="C29:H29" si="0">+C16-C42-C55</f>
        <v>487.81799999999998</v>
      </c>
      <c r="D29" s="44">
        <f t="shared" si="0"/>
        <v>4536.4809999999998</v>
      </c>
      <c r="E29" s="44">
        <f t="shared" si="0"/>
        <v>5248.7550000000001</v>
      </c>
      <c r="F29" s="44">
        <f t="shared" si="0"/>
        <v>389.01600000000002</v>
      </c>
      <c r="G29" s="44">
        <f t="shared" si="0"/>
        <v>2918.152</v>
      </c>
      <c r="H29" s="44">
        <f t="shared" si="0"/>
        <v>2065.3110000000001</v>
      </c>
    </row>
    <row r="30" spans="1:11" ht="9" customHeight="1">
      <c r="A30" s="23" t="s">
        <v>562</v>
      </c>
      <c r="B30" s="5" t="s">
        <v>59</v>
      </c>
      <c r="C30" s="6" t="s">
        <v>59</v>
      </c>
      <c r="D30" s="6" t="s">
        <v>59</v>
      </c>
      <c r="E30" s="6" t="s">
        <v>59</v>
      </c>
      <c r="F30" s="6" t="s">
        <v>59</v>
      </c>
      <c r="G30" s="6" t="s">
        <v>59</v>
      </c>
      <c r="H30" s="6" t="s">
        <v>59</v>
      </c>
    </row>
    <row r="31" spans="1:11" ht="5.15" customHeight="1">
      <c r="A31" s="23"/>
      <c r="B31" s="44"/>
      <c r="C31" s="44"/>
      <c r="D31" s="44"/>
      <c r="E31" s="44"/>
      <c r="F31" s="44"/>
      <c r="G31" s="44"/>
      <c r="H31" s="44"/>
    </row>
    <row r="32" spans="1:11" ht="10.15" customHeight="1">
      <c r="A32" s="30" t="s">
        <v>40</v>
      </c>
      <c r="B32" s="45"/>
      <c r="C32" s="45"/>
      <c r="D32" s="40"/>
      <c r="E32" s="40"/>
      <c r="F32" s="40"/>
      <c r="G32" s="39"/>
      <c r="H32" s="40"/>
    </row>
    <row r="33" spans="1:13" ht="9" customHeight="1">
      <c r="A33" s="23">
        <v>2012</v>
      </c>
      <c r="B33" s="43">
        <v>268</v>
      </c>
      <c r="C33" s="44">
        <v>28.559000000000001</v>
      </c>
      <c r="D33" s="44">
        <v>29.687000000000001</v>
      </c>
      <c r="E33" s="44">
        <v>120.146</v>
      </c>
      <c r="F33" s="44">
        <v>9.6419999999999995</v>
      </c>
      <c r="G33" s="44">
        <v>43.145000000000003</v>
      </c>
      <c r="H33" s="44">
        <v>36.805</v>
      </c>
      <c r="I33" s="46"/>
    </row>
    <row r="34" spans="1:13" ht="9" customHeight="1">
      <c r="A34" s="23">
        <v>2013</v>
      </c>
      <c r="B34" s="43">
        <v>265</v>
      </c>
      <c r="C34" s="44">
        <v>30</v>
      </c>
      <c r="D34" s="44">
        <v>30</v>
      </c>
      <c r="E34" s="44">
        <v>115</v>
      </c>
      <c r="F34" s="44">
        <v>11</v>
      </c>
      <c r="G34" s="44">
        <v>43</v>
      </c>
      <c r="H34" s="44">
        <v>36</v>
      </c>
      <c r="I34" s="46"/>
    </row>
    <row r="35" spans="1:13" ht="9" customHeight="1">
      <c r="A35" s="23">
        <v>2014</v>
      </c>
      <c r="B35" s="43">
        <v>265.21699999999998</v>
      </c>
      <c r="C35" s="44">
        <v>25.960999999999999</v>
      </c>
      <c r="D35" s="44">
        <v>31.056000000000001</v>
      </c>
      <c r="E35" s="44">
        <v>121.163</v>
      </c>
      <c r="F35" s="44">
        <v>8.5660000000000007</v>
      </c>
      <c r="G35" s="44">
        <v>43.066000000000003</v>
      </c>
      <c r="H35" s="44">
        <v>35.405000000000001</v>
      </c>
      <c r="I35" s="46"/>
    </row>
    <row r="36" spans="1:13" ht="9" customHeight="1">
      <c r="A36" s="23">
        <v>2015</v>
      </c>
      <c r="B36" s="43">
        <v>267.952</v>
      </c>
      <c r="C36" s="44">
        <v>26.181000000000001</v>
      </c>
      <c r="D36" s="44">
        <v>29.803000000000001</v>
      </c>
      <c r="E36" s="44">
        <v>124.60899999999999</v>
      </c>
      <c r="F36" s="44">
        <v>9.3510000000000009</v>
      </c>
      <c r="G36" s="44">
        <v>42.494</v>
      </c>
      <c r="H36" s="44">
        <v>35.514000000000003</v>
      </c>
      <c r="I36" s="46"/>
    </row>
    <row r="37" spans="1:13" ht="9" customHeight="1">
      <c r="A37" s="23">
        <v>2016</v>
      </c>
      <c r="B37" s="43">
        <v>261.13900000000001</v>
      </c>
      <c r="C37" s="44">
        <v>32.642000000000003</v>
      </c>
      <c r="D37" s="44">
        <v>32.216999999999999</v>
      </c>
      <c r="E37" s="44">
        <v>109.68899999999999</v>
      </c>
      <c r="F37" s="44">
        <v>7.6980000000000004</v>
      </c>
      <c r="G37" s="44">
        <v>42.246000000000002</v>
      </c>
      <c r="H37" s="44">
        <v>36.646999999999998</v>
      </c>
      <c r="I37" s="46"/>
      <c r="M37" s="505"/>
    </row>
    <row r="38" spans="1:13" ht="9" customHeight="1">
      <c r="A38" s="23">
        <v>2017</v>
      </c>
      <c r="B38" s="43">
        <v>277.767</v>
      </c>
      <c r="C38" s="44">
        <v>22.620999999999999</v>
      </c>
      <c r="D38" s="44">
        <v>26.603999999999999</v>
      </c>
      <c r="E38" s="44">
        <v>142.952</v>
      </c>
      <c r="F38" s="44">
        <v>6.984</v>
      </c>
      <c r="G38" s="44">
        <v>40.908000000000001</v>
      </c>
      <c r="H38" s="44">
        <v>37.698</v>
      </c>
      <c r="I38" s="46"/>
    </row>
    <row r="39" spans="1:13" ht="9" customHeight="1">
      <c r="A39" s="23">
        <v>2018</v>
      </c>
      <c r="B39" s="43">
        <v>278.625</v>
      </c>
      <c r="C39" s="44">
        <v>23.901</v>
      </c>
      <c r="D39" s="44">
        <v>30.212</v>
      </c>
      <c r="E39" s="44">
        <v>137.43199999999999</v>
      </c>
      <c r="F39" s="44">
        <v>7.9039999999999999</v>
      </c>
      <c r="G39" s="44">
        <v>40.302999999999997</v>
      </c>
      <c r="H39" s="44">
        <v>38.872999999999998</v>
      </c>
      <c r="I39" s="46"/>
      <c r="M39" s="500"/>
    </row>
    <row r="40" spans="1:13" ht="9" customHeight="1">
      <c r="A40" s="23">
        <v>2019</v>
      </c>
      <c r="B40" s="43">
        <v>268.88</v>
      </c>
      <c r="C40" s="44">
        <v>24.015999999999998</v>
      </c>
      <c r="D40" s="44">
        <v>28.736999999999998</v>
      </c>
      <c r="E40" s="44">
        <v>130.756</v>
      </c>
      <c r="F40" s="44">
        <v>6.0549999999999997</v>
      </c>
      <c r="G40" s="44">
        <v>40.780999999999999</v>
      </c>
      <c r="H40" s="44">
        <v>38.534999999999997</v>
      </c>
      <c r="I40" s="46"/>
      <c r="K40" s="500"/>
    </row>
    <row r="41" spans="1:13" ht="9" customHeight="1">
      <c r="A41" s="23">
        <v>2020</v>
      </c>
      <c r="B41" s="507">
        <v>240.428</v>
      </c>
      <c r="C41" s="508">
        <v>25.045000000000002</v>
      </c>
      <c r="D41" s="508">
        <v>25.106000000000002</v>
      </c>
      <c r="E41" s="508">
        <v>104.663</v>
      </c>
      <c r="F41" s="508">
        <v>8.1150000000000002</v>
      </c>
      <c r="G41" s="508">
        <v>44.13</v>
      </c>
      <c r="H41" s="508">
        <v>33.369</v>
      </c>
      <c r="I41" s="46"/>
    </row>
    <row r="42" spans="1:13" ht="9" customHeight="1">
      <c r="A42" s="23" t="s">
        <v>439</v>
      </c>
      <c r="B42" s="507">
        <v>265.24599999999998</v>
      </c>
      <c r="C42" s="508">
        <v>25.437999999999999</v>
      </c>
      <c r="D42" s="508">
        <v>23.532</v>
      </c>
      <c r="E42" s="508">
        <v>126.357</v>
      </c>
      <c r="F42" s="508">
        <v>9.14</v>
      </c>
      <c r="G42" s="508">
        <v>44.988999999999997</v>
      </c>
      <c r="H42" s="508">
        <v>35.79</v>
      </c>
      <c r="I42" s="46"/>
    </row>
    <row r="43" spans="1:13" ht="9" customHeight="1">
      <c r="A43" s="23" t="s">
        <v>562</v>
      </c>
      <c r="B43" s="5" t="s">
        <v>59</v>
      </c>
      <c r="C43" s="6" t="s">
        <v>59</v>
      </c>
      <c r="D43" s="6" t="s">
        <v>59</v>
      </c>
      <c r="E43" s="6" t="s">
        <v>59</v>
      </c>
      <c r="F43" s="6" t="s">
        <v>59</v>
      </c>
      <c r="G43" s="6" t="s">
        <v>59</v>
      </c>
      <c r="H43" s="6" t="s">
        <v>59</v>
      </c>
      <c r="I43" s="46"/>
    </row>
    <row r="44" spans="1:13" ht="5.15" customHeight="1">
      <c r="A44" s="23"/>
      <c r="B44" s="43"/>
      <c r="C44" s="44"/>
      <c r="D44" s="44"/>
      <c r="E44" s="44"/>
      <c r="F44" s="44"/>
      <c r="G44" s="44"/>
      <c r="H44" s="44"/>
      <c r="I44" s="46"/>
      <c r="K44" s="500"/>
    </row>
    <row r="45" spans="1:13" ht="10.15" customHeight="1">
      <c r="A45" s="30" t="s">
        <v>41</v>
      </c>
      <c r="B45" s="45"/>
      <c r="C45" s="45"/>
      <c r="D45" s="40"/>
      <c r="E45" s="40"/>
      <c r="F45" s="40"/>
      <c r="G45" s="39"/>
      <c r="H45" s="40"/>
    </row>
    <row r="46" spans="1:13" ht="9" customHeight="1">
      <c r="A46" s="23">
        <v>2012</v>
      </c>
      <c r="B46" s="507">
        <v>246</v>
      </c>
      <c r="C46" s="509">
        <v>8</v>
      </c>
      <c r="D46" s="509">
        <v>7</v>
      </c>
      <c r="E46" s="509">
        <v>133</v>
      </c>
      <c r="F46" s="509">
        <v>4</v>
      </c>
      <c r="G46" s="509">
        <v>39</v>
      </c>
      <c r="H46" s="509">
        <v>55</v>
      </c>
      <c r="I46" s="46"/>
    </row>
    <row r="47" spans="1:13" ht="9" customHeight="1">
      <c r="A47" s="23">
        <v>2013</v>
      </c>
      <c r="B47" s="507">
        <v>249</v>
      </c>
      <c r="C47" s="509">
        <v>14</v>
      </c>
      <c r="D47" s="509">
        <v>6</v>
      </c>
      <c r="E47" s="509">
        <v>130</v>
      </c>
      <c r="F47" s="509">
        <v>7</v>
      </c>
      <c r="G47" s="509">
        <v>39</v>
      </c>
      <c r="H47" s="509">
        <v>53</v>
      </c>
      <c r="I47" s="46"/>
    </row>
    <row r="48" spans="1:13" ht="9" customHeight="1">
      <c r="A48" s="23">
        <v>2014</v>
      </c>
      <c r="B48" s="507">
        <v>244.62200000000001</v>
      </c>
      <c r="C48" s="509">
        <v>7.7409999999999997</v>
      </c>
      <c r="D48" s="509">
        <v>5.968</v>
      </c>
      <c r="E48" s="510">
        <v>129.898</v>
      </c>
      <c r="F48" s="484">
        <v>8.3559999999999999</v>
      </c>
      <c r="G48" s="484">
        <v>39.597000000000001</v>
      </c>
      <c r="H48" s="510">
        <v>53.061999999999998</v>
      </c>
      <c r="I48" s="502"/>
    </row>
    <row r="49" spans="1:11" ht="9" customHeight="1">
      <c r="A49" s="23">
        <v>2015</v>
      </c>
      <c r="B49" s="507">
        <v>243.45699999999999</v>
      </c>
      <c r="C49" s="509">
        <v>7.665</v>
      </c>
      <c r="D49" s="509">
        <v>5.6449999999999996</v>
      </c>
      <c r="E49" s="509">
        <v>128.089</v>
      </c>
      <c r="F49" s="509">
        <v>8.2390000000000008</v>
      </c>
      <c r="G49" s="509">
        <v>39.938000000000002</v>
      </c>
      <c r="H49" s="509">
        <v>53.881</v>
      </c>
      <c r="I49" s="46"/>
      <c r="J49" s="501"/>
    </row>
    <row r="50" spans="1:11" ht="9" customHeight="1">
      <c r="A50" s="23">
        <v>2016</v>
      </c>
      <c r="B50" s="507">
        <v>255.495</v>
      </c>
      <c r="C50" s="509">
        <v>10.887</v>
      </c>
      <c r="D50" s="509">
        <v>5.4480000000000004</v>
      </c>
      <c r="E50" s="509">
        <v>132.10900000000001</v>
      </c>
      <c r="F50" s="509">
        <v>11.928000000000001</v>
      </c>
      <c r="G50" s="509">
        <v>40.295999999999999</v>
      </c>
      <c r="H50" s="509">
        <v>54.826999999999998</v>
      </c>
      <c r="I50" s="46"/>
      <c r="J50" s="501"/>
      <c r="K50" s="506"/>
    </row>
    <row r="51" spans="1:11" ht="9" customHeight="1">
      <c r="A51" s="23">
        <v>2017</v>
      </c>
      <c r="B51" s="507">
        <v>257.07900000000001</v>
      </c>
      <c r="C51" s="509">
        <v>3.4119999999999999</v>
      </c>
      <c r="D51" s="509">
        <v>5.88</v>
      </c>
      <c r="E51" s="509">
        <v>143.32900000000001</v>
      </c>
      <c r="F51" s="509">
        <v>9.6010000000000009</v>
      </c>
      <c r="G51" s="509">
        <v>39.496000000000002</v>
      </c>
      <c r="H51" s="509">
        <v>55.360999999999997</v>
      </c>
      <c r="I51" s="46"/>
      <c r="K51" s="504"/>
    </row>
    <row r="52" spans="1:11" ht="9" customHeight="1">
      <c r="A52" s="23">
        <v>2018</v>
      </c>
      <c r="B52" s="507">
        <v>260.47899999999998</v>
      </c>
      <c r="C52" s="509">
        <v>3.7589999999999999</v>
      </c>
      <c r="D52" s="509">
        <v>6.5039999999999996</v>
      </c>
      <c r="E52" s="509">
        <v>141.126</v>
      </c>
      <c r="F52" s="509">
        <v>11.124000000000001</v>
      </c>
      <c r="G52" s="509">
        <v>42.222999999999999</v>
      </c>
      <c r="H52" s="509">
        <v>55.743000000000002</v>
      </c>
      <c r="I52" s="46"/>
    </row>
    <row r="53" spans="1:11" ht="9" customHeight="1">
      <c r="A53" s="23">
        <v>2019</v>
      </c>
      <c r="B53" s="507">
        <v>268.64400000000001</v>
      </c>
      <c r="C53" s="509">
        <v>6.2759999999999998</v>
      </c>
      <c r="D53" s="509">
        <v>6.4640000000000004</v>
      </c>
      <c r="E53" s="509">
        <v>142.40700000000001</v>
      </c>
      <c r="F53" s="509">
        <v>14.335000000000001</v>
      </c>
      <c r="G53" s="509">
        <v>41.988</v>
      </c>
      <c r="H53" s="509">
        <v>57.173999999999999</v>
      </c>
      <c r="I53" s="46"/>
    </row>
    <row r="54" spans="1:11" ht="9" customHeight="1">
      <c r="A54" s="23">
        <v>2020</v>
      </c>
      <c r="B54" s="499">
        <v>217.864</v>
      </c>
      <c r="C54" s="509">
        <v>4.5270000000000001</v>
      </c>
      <c r="D54" s="509">
        <v>6.718</v>
      </c>
      <c r="E54" s="509">
        <v>110.611</v>
      </c>
      <c r="F54" s="509">
        <v>9.609</v>
      </c>
      <c r="G54" s="509">
        <v>41.267000000000003</v>
      </c>
      <c r="H54" s="509">
        <v>45.131999999999998</v>
      </c>
      <c r="I54" s="46"/>
    </row>
    <row r="55" spans="1:11" ht="9" customHeight="1">
      <c r="A55" s="23" t="s">
        <v>439</v>
      </c>
      <c r="B55" s="499">
        <v>237.221</v>
      </c>
      <c r="C55" s="509">
        <v>4.7439999999999998</v>
      </c>
      <c r="D55" s="509">
        <v>6.9870000000000001</v>
      </c>
      <c r="E55" s="509">
        <v>128.88800000000001</v>
      </c>
      <c r="F55" s="509">
        <v>5.8440000000000003</v>
      </c>
      <c r="G55" s="509">
        <v>41.859000000000002</v>
      </c>
      <c r="H55" s="509">
        <v>48.899000000000001</v>
      </c>
      <c r="I55" s="46"/>
    </row>
    <row r="56" spans="1:11" ht="9" customHeight="1">
      <c r="A56" s="23" t="s">
        <v>562</v>
      </c>
      <c r="B56" s="5" t="s">
        <v>59</v>
      </c>
      <c r="C56" s="6" t="s">
        <v>59</v>
      </c>
      <c r="D56" s="6" t="s">
        <v>59</v>
      </c>
      <c r="E56" s="6" t="s">
        <v>59</v>
      </c>
      <c r="F56" s="6" t="s">
        <v>59</v>
      </c>
      <c r="G56" s="6" t="s">
        <v>59</v>
      </c>
      <c r="H56" s="6" t="s">
        <v>59</v>
      </c>
      <c r="I56" s="46"/>
    </row>
    <row r="57" spans="1:11" ht="5.15" customHeight="1" thickBot="1">
      <c r="A57" s="47"/>
      <c r="B57" s="47"/>
      <c r="C57" s="47"/>
      <c r="D57" s="47"/>
      <c r="E57" s="47"/>
      <c r="F57" s="47"/>
      <c r="G57" s="47"/>
      <c r="H57" s="47"/>
    </row>
    <row r="58" spans="1:11" ht="12" customHeight="1" thickTop="1">
      <c r="A58" s="33" t="s">
        <v>57</v>
      </c>
    </row>
    <row r="59" spans="1:11" ht="9" customHeight="1"/>
  </sheetData>
  <mergeCells count="3">
    <mergeCell ref="A1:H1"/>
    <mergeCell ref="A3:A4"/>
    <mergeCell ref="B3:H3"/>
  </mergeCells>
  <pageMargins left="0.78740157480314965" right="0.78740157480314965" top="0.78740157480314965" bottom="0.78740157480314965" header="0" footer="0"/>
  <pageSetup paperSize="9" scale="98" orientation="portrait" horizontalDpi="300" verticalDpi="300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N26"/>
  <sheetViews>
    <sheetView showGridLines="0" zoomScaleNormal="100" workbookViewId="0">
      <selection sqref="A1:K1"/>
    </sheetView>
  </sheetViews>
  <sheetFormatPr defaultColWidth="9.26953125" defaultRowHeight="14.5"/>
  <cols>
    <col min="1" max="1" width="26.453125" style="36" customWidth="1"/>
    <col min="2" max="2" width="10.26953125" style="36" customWidth="1"/>
    <col min="3" max="16384" width="9.26953125" style="36"/>
  </cols>
  <sheetData>
    <row r="1" spans="1:14" ht="16.149999999999999" customHeight="1">
      <c r="A1" s="606" t="s">
        <v>521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N1" s="548" t="s">
        <v>612</v>
      </c>
    </row>
    <row r="2" spans="1:14" ht="9" customHeight="1">
      <c r="A2" s="3"/>
      <c r="I2" s="16"/>
      <c r="K2" s="16" t="s">
        <v>31</v>
      </c>
    </row>
    <row r="3" spans="1:14" ht="10.15" customHeight="1">
      <c r="A3" s="48" t="s">
        <v>32</v>
      </c>
      <c r="B3" s="49">
        <v>2013</v>
      </c>
      <c r="C3" s="49">
        <v>2014</v>
      </c>
      <c r="D3" s="49">
        <v>2015</v>
      </c>
      <c r="E3" s="49">
        <v>2016</v>
      </c>
      <c r="F3" s="49">
        <v>2017</v>
      </c>
      <c r="G3" s="49">
        <v>2018</v>
      </c>
      <c r="H3" s="49">
        <v>2019</v>
      </c>
      <c r="I3" s="49">
        <v>2020</v>
      </c>
      <c r="J3" s="49" t="s">
        <v>439</v>
      </c>
      <c r="K3" s="49" t="s">
        <v>439</v>
      </c>
    </row>
    <row r="4" spans="1:14" ht="5.15" customHeight="1">
      <c r="A4" s="50"/>
    </row>
    <row r="5" spans="1:14" ht="10.15" customHeight="1">
      <c r="A5" s="20" t="s">
        <v>38</v>
      </c>
      <c r="B5" s="42">
        <v>3888</v>
      </c>
      <c r="C5" s="42">
        <v>3888.8270000000002</v>
      </c>
      <c r="D5" s="42">
        <v>3943.9839999999999</v>
      </c>
      <c r="E5" s="42">
        <v>3990.0309999999999</v>
      </c>
      <c r="F5" s="42">
        <v>4011.8359999999998</v>
      </c>
      <c r="G5" s="42">
        <v>4125.6850000000004</v>
      </c>
      <c r="H5" s="42">
        <v>4117.6639999999998</v>
      </c>
      <c r="I5" s="42">
        <v>3986</v>
      </c>
      <c r="J5" s="42">
        <v>4069</v>
      </c>
      <c r="K5" s="42" t="s">
        <v>586</v>
      </c>
    </row>
    <row r="6" spans="1:14" ht="10.15" customHeight="1">
      <c r="A6" s="1" t="s">
        <v>39</v>
      </c>
      <c r="B6" s="44">
        <v>3758</v>
      </c>
      <c r="C6" s="44">
        <v>3755</v>
      </c>
      <c r="D6" s="44">
        <v>3813.3689999999997</v>
      </c>
      <c r="E6" s="44">
        <v>3858.27</v>
      </c>
      <c r="F6" s="44">
        <v>3878.5319999999997</v>
      </c>
      <c r="G6" s="44">
        <v>3992.2089999999998</v>
      </c>
      <c r="H6" s="44">
        <v>3982.7289999999998</v>
      </c>
      <c r="I6" s="44">
        <v>3706</v>
      </c>
      <c r="J6" s="44">
        <f>+J5-J7-J8</f>
        <v>3934.5150000000003</v>
      </c>
      <c r="K6" s="44" t="s">
        <v>59</v>
      </c>
    </row>
    <row r="7" spans="1:14" ht="10.15" customHeight="1">
      <c r="A7" s="30" t="s">
        <v>40</v>
      </c>
      <c r="B7" s="44">
        <v>61.978000000000002</v>
      </c>
      <c r="C7" s="44">
        <v>62</v>
      </c>
      <c r="D7" s="44">
        <v>62.07</v>
      </c>
      <c r="E7" s="44">
        <v>63.006</v>
      </c>
      <c r="F7" s="44">
        <v>63.375999999999998</v>
      </c>
      <c r="G7" s="44">
        <v>64.486999999999995</v>
      </c>
      <c r="H7" s="44">
        <v>64.415000000000006</v>
      </c>
      <c r="I7" s="44">
        <v>62.399000000000001</v>
      </c>
      <c r="J7" s="44">
        <v>66.015000000000001</v>
      </c>
      <c r="K7" s="44" t="s">
        <v>59</v>
      </c>
    </row>
    <row r="8" spans="1:14" ht="10.15" customHeight="1">
      <c r="A8" s="30" t="s">
        <v>41</v>
      </c>
      <c r="B8" s="44">
        <v>67.652000000000001</v>
      </c>
      <c r="C8" s="44">
        <v>69</v>
      </c>
      <c r="D8" s="44">
        <v>68.545000000000002</v>
      </c>
      <c r="E8" s="44">
        <v>68.754999999999995</v>
      </c>
      <c r="F8" s="44">
        <v>69.406000000000006</v>
      </c>
      <c r="G8" s="44">
        <v>68.989000000000004</v>
      </c>
      <c r="H8" s="44">
        <v>70.52</v>
      </c>
      <c r="I8" s="44">
        <v>65.572000000000003</v>
      </c>
      <c r="J8" s="44">
        <v>68.47</v>
      </c>
      <c r="K8" s="44" t="s">
        <v>59</v>
      </c>
    </row>
    <row r="9" spans="1:14" ht="5.15" customHeight="1" thickBot="1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</row>
    <row r="10" spans="1:14" ht="9" customHeight="1" thickTop="1">
      <c r="A10" s="33" t="s">
        <v>57</v>
      </c>
    </row>
    <row r="11" spans="1:14" ht="9" customHeight="1"/>
    <row r="12" spans="1:14" ht="9" customHeight="1">
      <c r="I12" s="65"/>
    </row>
    <row r="13" spans="1:14" ht="9" customHeight="1">
      <c r="C13" s="65"/>
    </row>
    <row r="14" spans="1:14" ht="9" customHeight="1"/>
    <row r="15" spans="1:14" ht="9" customHeight="1">
      <c r="J15" s="65"/>
    </row>
    <row r="16" spans="1:14" ht="9" customHeight="1">
      <c r="J16" s="65"/>
    </row>
    <row r="17" spans="2:10">
      <c r="D17" s="65"/>
    </row>
    <row r="18" spans="2:10">
      <c r="D18" s="65"/>
    </row>
    <row r="19" spans="2:10">
      <c r="J19" s="65"/>
    </row>
    <row r="20" spans="2:10">
      <c r="B20" s="51"/>
    </row>
    <row r="21" spans="2:10">
      <c r="B21" s="51"/>
    </row>
    <row r="22" spans="2:10">
      <c r="B22" s="51"/>
    </row>
    <row r="23" spans="2:10">
      <c r="B23" s="51"/>
    </row>
    <row r="24" spans="2:10">
      <c r="B24" s="51"/>
    </row>
    <row r="26" spans="2:10">
      <c r="B26" s="51"/>
    </row>
  </sheetData>
  <mergeCells count="1">
    <mergeCell ref="A1:K1"/>
  </mergeCells>
  <pageMargins left="0.78740157480314965" right="0.78740157480314965" top="0.78740157480314965" bottom="0.78740157480314965" header="0" footer="0"/>
  <pageSetup paperSize="9" scale="72" orientation="portrait" horizontalDpi="300" verticalDpi="300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P22"/>
  <sheetViews>
    <sheetView showGridLines="0" zoomScaleNormal="100" workbookViewId="0">
      <selection sqref="A1:H1"/>
    </sheetView>
  </sheetViews>
  <sheetFormatPr defaultColWidth="9.26953125" defaultRowHeight="14.5"/>
  <cols>
    <col min="1" max="1" width="24.54296875" style="36" customWidth="1"/>
    <col min="2" max="2" width="9.7265625" style="36" customWidth="1"/>
    <col min="3" max="8" width="10.54296875" style="36" customWidth="1"/>
    <col min="9" max="16384" width="9.26953125" style="36"/>
  </cols>
  <sheetData>
    <row r="1" spans="1:16" ht="16.149999999999999" customHeight="1">
      <c r="A1" s="606" t="s">
        <v>554</v>
      </c>
      <c r="B1" s="606"/>
      <c r="C1" s="606"/>
      <c r="D1" s="606"/>
      <c r="E1" s="606"/>
      <c r="F1" s="606"/>
      <c r="G1" s="606"/>
      <c r="H1" s="606"/>
      <c r="K1" s="548" t="s">
        <v>612</v>
      </c>
    </row>
    <row r="2" spans="1:16" ht="9" customHeight="1">
      <c r="B2" s="3"/>
      <c r="H2" s="16" t="s">
        <v>1</v>
      </c>
    </row>
    <row r="3" spans="1:16" ht="10.15" customHeight="1">
      <c r="A3" s="52" t="s">
        <v>49</v>
      </c>
      <c r="B3" s="53" t="s">
        <v>0</v>
      </c>
      <c r="C3" s="53" t="s">
        <v>50</v>
      </c>
      <c r="D3" s="53" t="s">
        <v>51</v>
      </c>
      <c r="E3" s="53" t="s">
        <v>52</v>
      </c>
      <c r="F3" s="53" t="s">
        <v>53</v>
      </c>
      <c r="G3" s="54" t="s">
        <v>54</v>
      </c>
      <c r="H3" s="54" t="s">
        <v>583</v>
      </c>
    </row>
    <row r="4" spans="1:16" ht="5.15" customHeight="1">
      <c r="A4" s="18"/>
      <c r="B4" s="18"/>
      <c r="C4" s="55"/>
      <c r="D4" s="55"/>
      <c r="E4" s="55"/>
      <c r="F4" s="55"/>
      <c r="G4" s="19"/>
      <c r="H4" s="19"/>
    </row>
    <row r="5" spans="1:16" ht="9" customHeight="1">
      <c r="A5" s="20" t="s">
        <v>38</v>
      </c>
      <c r="B5" s="20"/>
      <c r="C5" s="21"/>
      <c r="D5" s="21"/>
      <c r="E5" s="21"/>
      <c r="F5" s="21"/>
      <c r="G5" s="21"/>
      <c r="H5" s="21"/>
      <c r="J5" s="491"/>
      <c r="K5" s="491"/>
      <c r="L5" s="491"/>
      <c r="M5" s="491"/>
      <c r="N5" s="491"/>
      <c r="O5" s="491"/>
      <c r="P5" s="491"/>
    </row>
    <row r="6" spans="1:16" ht="9" customHeight="1">
      <c r="A6" s="549">
        <v>2012</v>
      </c>
      <c r="B6" s="45">
        <v>1755260</v>
      </c>
      <c r="C6" s="497">
        <v>572760</v>
      </c>
      <c r="D6" s="497">
        <v>882360</v>
      </c>
      <c r="E6" s="497">
        <v>33798</v>
      </c>
      <c r="F6" s="497">
        <v>12556</v>
      </c>
      <c r="G6" s="497">
        <v>253786</v>
      </c>
      <c r="H6" s="497">
        <v>1.1179999999999999</v>
      </c>
      <c r="J6" s="491"/>
      <c r="K6" s="491"/>
      <c r="L6" s="491"/>
      <c r="M6" s="491"/>
      <c r="N6" s="491"/>
      <c r="O6" s="491"/>
      <c r="P6" s="491"/>
    </row>
    <row r="7" spans="1:16" ht="9" customHeight="1">
      <c r="A7" s="549">
        <v>2013</v>
      </c>
      <c r="B7" s="45">
        <v>2632460</v>
      </c>
      <c r="C7" s="497">
        <v>1278648</v>
      </c>
      <c r="D7" s="497">
        <v>1033290</v>
      </c>
      <c r="E7" s="497">
        <v>41194</v>
      </c>
      <c r="F7" s="497">
        <v>16942</v>
      </c>
      <c r="G7" s="497">
        <v>262386</v>
      </c>
      <c r="H7" s="497">
        <v>0.17200000000000001</v>
      </c>
      <c r="J7" s="491"/>
      <c r="K7" s="491"/>
      <c r="L7" s="491"/>
      <c r="M7" s="491"/>
      <c r="N7" s="491"/>
      <c r="O7" s="491"/>
      <c r="P7" s="491"/>
    </row>
    <row r="8" spans="1:16" ht="9" customHeight="1">
      <c r="A8" s="549">
        <v>2014</v>
      </c>
      <c r="B8" s="45">
        <v>2790872</v>
      </c>
      <c r="C8" s="497">
        <v>1411432</v>
      </c>
      <c r="D8" s="497">
        <v>1041546</v>
      </c>
      <c r="E8" s="497">
        <v>53922</v>
      </c>
      <c r="F8" s="497">
        <v>17630</v>
      </c>
      <c r="G8" s="497">
        <v>266342</v>
      </c>
      <c r="H8" s="497">
        <v>2.2359999999999998</v>
      </c>
    </row>
    <row r="9" spans="1:16" ht="9" customHeight="1">
      <c r="A9" s="549">
        <v>2015</v>
      </c>
      <c r="B9" s="45">
        <v>2194290</v>
      </c>
      <c r="C9" s="497">
        <v>842800</v>
      </c>
      <c r="D9" s="497">
        <v>998288</v>
      </c>
      <c r="E9" s="497">
        <v>68714</v>
      </c>
      <c r="F9" s="497">
        <v>17544</v>
      </c>
      <c r="G9" s="497">
        <v>266944</v>
      </c>
      <c r="H9" s="497">
        <v>2.3220000000000001</v>
      </c>
    </row>
    <row r="10" spans="1:16" ht="9" customHeight="1">
      <c r="A10" s="549">
        <v>2016</v>
      </c>
      <c r="B10" s="45">
        <v>2881258</v>
      </c>
      <c r="C10" s="497">
        <v>1454776</v>
      </c>
      <c r="D10" s="497">
        <v>1072764</v>
      </c>
      <c r="E10" s="497">
        <v>74906</v>
      </c>
      <c r="F10" s="497">
        <v>14792</v>
      </c>
      <c r="G10" s="497">
        <v>264020</v>
      </c>
      <c r="H10" s="497">
        <v>3.8699999999999997</v>
      </c>
      <c r="I10" s="67"/>
    </row>
    <row r="11" spans="1:16" ht="9" customHeight="1">
      <c r="A11" s="549">
        <v>2017</v>
      </c>
      <c r="B11" s="45">
        <v>2090657.7701920001</v>
      </c>
      <c r="C11" s="497">
        <v>656352</v>
      </c>
      <c r="D11" s="497">
        <v>1053328</v>
      </c>
      <c r="E11" s="497">
        <v>85395.770191999996</v>
      </c>
      <c r="F11" s="497">
        <v>18662</v>
      </c>
      <c r="G11" s="497">
        <v>276920</v>
      </c>
      <c r="H11" s="497">
        <v>0.51600000000000001</v>
      </c>
      <c r="I11" s="67"/>
    </row>
    <row r="12" spans="1:16" ht="9" customHeight="1">
      <c r="A12" s="549">
        <v>2018</v>
      </c>
      <c r="B12" s="45">
        <v>2634782</v>
      </c>
      <c r="C12" s="497">
        <v>1172008</v>
      </c>
      <c r="D12" s="497">
        <v>1085062</v>
      </c>
      <c r="E12" s="497">
        <v>86516</v>
      </c>
      <c r="F12" s="497">
        <v>19780</v>
      </c>
      <c r="G12" s="497">
        <v>271416</v>
      </c>
      <c r="H12" s="497">
        <v>0.51600000000000001</v>
      </c>
      <c r="I12" s="67"/>
    </row>
    <row r="13" spans="1:16" ht="9" customHeight="1">
      <c r="A13" s="549">
        <v>2019</v>
      </c>
      <c r="B13" s="45">
        <v>2479380</v>
      </c>
      <c r="C13" s="497">
        <v>880898</v>
      </c>
      <c r="D13" s="497">
        <v>1175362</v>
      </c>
      <c r="E13" s="497">
        <v>115412</v>
      </c>
      <c r="F13" s="497">
        <v>18490</v>
      </c>
      <c r="G13" s="497">
        <v>289218</v>
      </c>
      <c r="H13" s="497">
        <v>0</v>
      </c>
      <c r="I13" s="67"/>
    </row>
    <row r="14" spans="1:16" ht="9" customHeight="1">
      <c r="A14" s="549">
        <v>2020</v>
      </c>
      <c r="B14" s="45">
        <v>2722330</v>
      </c>
      <c r="C14" s="497">
        <v>1172438</v>
      </c>
      <c r="D14" s="497">
        <v>1057714</v>
      </c>
      <c r="E14" s="497">
        <v>147576</v>
      </c>
      <c r="F14" s="497">
        <v>18662</v>
      </c>
      <c r="G14" s="497">
        <v>325940</v>
      </c>
      <c r="H14" s="497">
        <v>0</v>
      </c>
      <c r="I14" s="66"/>
      <c r="J14" s="493"/>
      <c r="K14" s="495"/>
      <c r="L14" s="495"/>
      <c r="M14" s="495"/>
      <c r="N14" s="495"/>
      <c r="O14" s="495"/>
      <c r="P14" s="495"/>
    </row>
    <row r="15" spans="1:16" ht="9" customHeight="1">
      <c r="A15" s="549" t="s">
        <v>439</v>
      </c>
      <c r="B15" s="45">
        <v>2846033.8856438077</v>
      </c>
      <c r="C15" s="497">
        <v>1157098.066652</v>
      </c>
      <c r="D15" s="497">
        <v>1136542.7844779999</v>
      </c>
      <c r="E15" s="497">
        <v>192396.10064600001</v>
      </c>
      <c r="F15" s="497">
        <v>15355.243584</v>
      </c>
      <c r="G15" s="497">
        <v>344641.69028380798</v>
      </c>
      <c r="H15" s="497">
        <v>0</v>
      </c>
      <c r="I15" s="66"/>
      <c r="J15" s="493"/>
      <c r="K15" s="495"/>
      <c r="L15" s="495"/>
      <c r="M15" s="495"/>
      <c r="N15" s="495"/>
      <c r="O15" s="495"/>
      <c r="P15" s="495"/>
    </row>
    <row r="16" spans="1:16" ht="9" customHeight="1">
      <c r="A16" s="549" t="s">
        <v>562</v>
      </c>
      <c r="B16" s="45">
        <v>2572260</v>
      </c>
      <c r="C16" s="497">
        <v>760154</v>
      </c>
      <c r="D16" s="497">
        <v>1138984</v>
      </c>
      <c r="E16" s="497">
        <v>302637</v>
      </c>
      <c r="F16" s="497">
        <v>16770</v>
      </c>
      <c r="G16" s="497">
        <v>353718</v>
      </c>
      <c r="H16" s="497">
        <v>0</v>
      </c>
      <c r="I16" s="66"/>
      <c r="J16" s="493"/>
      <c r="K16" s="495"/>
      <c r="L16" s="495"/>
      <c r="M16" s="495"/>
      <c r="N16" s="495"/>
      <c r="O16" s="495"/>
      <c r="P16" s="495"/>
    </row>
    <row r="17" spans="1:16" ht="5.15" customHeight="1" thickBot="1">
      <c r="A17" s="47"/>
      <c r="B17" s="47"/>
      <c r="C17" s="47"/>
      <c r="D17" s="47"/>
      <c r="E17" s="47"/>
      <c r="F17" s="47"/>
      <c r="G17" s="47"/>
      <c r="H17" s="47"/>
      <c r="J17" s="493"/>
      <c r="K17" s="495"/>
      <c r="L17" s="495"/>
      <c r="M17" s="495"/>
      <c r="N17" s="495"/>
      <c r="O17" s="495"/>
      <c r="P17" s="495"/>
    </row>
    <row r="18" spans="1:16" s="57" customFormat="1" ht="10.15" customHeight="1" thickTop="1">
      <c r="A18" s="33" t="s">
        <v>56</v>
      </c>
      <c r="J18" s="494"/>
      <c r="K18" s="496"/>
      <c r="L18" s="496"/>
      <c r="M18" s="496"/>
      <c r="N18" s="496"/>
      <c r="O18" s="496"/>
      <c r="P18" s="496"/>
    </row>
    <row r="19" spans="1:16" ht="9" customHeight="1">
      <c r="J19" s="493"/>
      <c r="K19" s="495"/>
      <c r="L19" s="495"/>
      <c r="M19" s="495"/>
      <c r="N19" s="495"/>
      <c r="O19" s="495"/>
      <c r="P19" s="495"/>
    </row>
    <row r="20" spans="1:16">
      <c r="J20" s="493"/>
      <c r="K20" s="495"/>
      <c r="L20" s="495"/>
      <c r="M20" s="495"/>
      <c r="N20" s="495"/>
      <c r="O20" s="495"/>
      <c r="P20" s="495"/>
    </row>
    <row r="21" spans="1:16">
      <c r="J21" s="493"/>
      <c r="K21" s="495"/>
      <c r="L21" s="495"/>
      <c r="M21" s="495"/>
      <c r="N21" s="495"/>
      <c r="O21" s="495"/>
      <c r="P21" s="495"/>
    </row>
    <row r="22" spans="1:16" ht="16.5" customHeight="1">
      <c r="J22" s="493"/>
      <c r="K22" s="495"/>
      <c r="L22" s="495"/>
      <c r="M22" s="495"/>
      <c r="N22" s="495"/>
      <c r="O22" s="495"/>
      <c r="P22" s="495"/>
    </row>
  </sheetData>
  <mergeCells count="1">
    <mergeCell ref="A1:H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3DD17-D4FB-4842-BFC8-40419A7CDDDE}">
  <sheetPr codeName="Sheet2"/>
  <dimension ref="A1:N21"/>
  <sheetViews>
    <sheetView showGridLines="0" zoomScaleNormal="100" zoomScaleSheetLayoutView="100" workbookViewId="0">
      <selection sqref="A1:K1"/>
    </sheetView>
  </sheetViews>
  <sheetFormatPr defaultColWidth="7.81640625" defaultRowHeight="12.5"/>
  <cols>
    <col min="1" max="1" width="14.453125" style="71" customWidth="1"/>
    <col min="2" max="2" width="9.26953125" style="71" bestFit="1" customWidth="1"/>
    <col min="3" max="3" width="9.1796875" style="71" bestFit="1" customWidth="1"/>
    <col min="4" max="5" width="8.26953125" style="71" customWidth="1"/>
    <col min="6" max="6" width="5.7265625" style="71" customWidth="1"/>
    <col min="7" max="7" width="7.81640625" style="71" bestFit="1" customWidth="1"/>
    <col min="8" max="8" width="8.54296875" style="71" customWidth="1"/>
    <col min="9" max="9" width="6.54296875" style="71" customWidth="1"/>
    <col min="10" max="11" width="6.7265625" style="71" customWidth="1"/>
    <col min="12" max="12" width="7.81640625" style="71"/>
    <col min="13" max="13" width="7.81640625" style="13"/>
    <col min="14" max="14" width="9.26953125" style="13" bestFit="1" customWidth="1"/>
    <col min="15" max="16384" width="7.81640625" style="71"/>
  </cols>
  <sheetData>
    <row r="1" spans="1:14" s="68" customFormat="1" ht="32.15" customHeight="1">
      <c r="A1" s="606" t="s">
        <v>555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M1" s="69"/>
      <c r="N1" s="548" t="s">
        <v>612</v>
      </c>
    </row>
    <row r="2" spans="1:14" s="3" customFormat="1" ht="10.15" customHeight="1">
      <c r="A2" s="70"/>
      <c r="B2" s="2"/>
      <c r="C2" s="2"/>
      <c r="D2" s="2"/>
      <c r="E2" s="2"/>
      <c r="F2" s="2"/>
      <c r="K2" s="4" t="s">
        <v>18</v>
      </c>
      <c r="M2" s="13"/>
      <c r="N2" s="13"/>
    </row>
    <row r="3" spans="1:14" s="3" customFormat="1" ht="10.15" customHeight="1">
      <c r="A3" s="616" t="s">
        <v>10</v>
      </c>
      <c r="B3" s="618" t="s">
        <v>0</v>
      </c>
      <c r="C3" s="619" t="s">
        <v>3</v>
      </c>
      <c r="D3" s="620"/>
      <c r="E3" s="620"/>
      <c r="F3" s="621"/>
      <c r="G3" s="619" t="s">
        <v>4</v>
      </c>
      <c r="H3" s="620"/>
      <c r="I3" s="620"/>
      <c r="J3" s="620"/>
      <c r="K3" s="621"/>
      <c r="M3" s="13"/>
      <c r="N3" s="13"/>
    </row>
    <row r="4" spans="1:14" ht="10.15" customHeight="1">
      <c r="A4" s="617"/>
      <c r="B4" s="618"/>
      <c r="C4" s="612" t="s">
        <v>0</v>
      </c>
      <c r="D4" s="612" t="s">
        <v>5</v>
      </c>
      <c r="E4" s="612" t="s">
        <v>6</v>
      </c>
      <c r="F4" s="612" t="s">
        <v>2</v>
      </c>
      <c r="G4" s="612" t="s">
        <v>0</v>
      </c>
      <c r="H4" s="612" t="s">
        <v>5</v>
      </c>
      <c r="I4" s="614" t="s">
        <v>6</v>
      </c>
      <c r="J4" s="615"/>
      <c r="K4" s="612" t="s">
        <v>2</v>
      </c>
    </row>
    <row r="5" spans="1:14" ht="10.15" customHeight="1">
      <c r="A5" s="10" t="s">
        <v>7</v>
      </c>
      <c r="B5" s="618"/>
      <c r="C5" s="613"/>
      <c r="D5" s="613"/>
      <c r="E5" s="613"/>
      <c r="F5" s="613"/>
      <c r="G5" s="613"/>
      <c r="H5" s="613"/>
      <c r="I5" s="62" t="s">
        <v>8</v>
      </c>
      <c r="J5" s="62" t="s">
        <v>9</v>
      </c>
      <c r="K5" s="613"/>
    </row>
    <row r="6" spans="1:14" s="75" customFormat="1" ht="4.9000000000000004" customHeight="1">
      <c r="A6" s="72"/>
      <c r="B6" s="73"/>
      <c r="C6" s="74"/>
      <c r="D6" s="74"/>
      <c r="E6" s="74"/>
      <c r="F6" s="74"/>
      <c r="G6" s="74"/>
      <c r="H6" s="74"/>
      <c r="I6" s="74"/>
      <c r="J6" s="74"/>
      <c r="K6" s="74"/>
      <c r="M6" s="14"/>
      <c r="N6" s="14"/>
    </row>
    <row r="7" spans="1:14" ht="10.5" customHeight="1">
      <c r="A7" s="76" t="s">
        <v>30</v>
      </c>
      <c r="B7" s="77">
        <v>6447241</v>
      </c>
      <c r="C7" s="77">
        <v>6325855</v>
      </c>
      <c r="D7" s="78">
        <v>5059472</v>
      </c>
      <c r="E7" s="78">
        <v>1240914</v>
      </c>
      <c r="F7" s="78">
        <v>25469</v>
      </c>
      <c r="G7" s="77">
        <v>121386</v>
      </c>
      <c r="H7" s="78">
        <v>15235</v>
      </c>
      <c r="I7" s="78">
        <v>50760</v>
      </c>
      <c r="J7" s="78">
        <v>45144</v>
      </c>
      <c r="K7" s="78">
        <v>10247</v>
      </c>
    </row>
    <row r="8" spans="1:14" ht="10.5" customHeight="1">
      <c r="A8" s="76" t="s">
        <v>55</v>
      </c>
      <c r="B8" s="77">
        <v>6705331</v>
      </c>
      <c r="C8" s="77">
        <v>6576883</v>
      </c>
      <c r="D8" s="78">
        <v>5282970</v>
      </c>
      <c r="E8" s="78">
        <v>1267647</v>
      </c>
      <c r="F8" s="78">
        <v>26266</v>
      </c>
      <c r="G8" s="77">
        <v>128448</v>
      </c>
      <c r="H8" s="78">
        <v>15493</v>
      </c>
      <c r="I8" s="78">
        <v>51908</v>
      </c>
      <c r="J8" s="78">
        <v>50125</v>
      </c>
      <c r="K8" s="78">
        <v>10922</v>
      </c>
    </row>
    <row r="9" spans="1:14" ht="10.5" customHeight="1">
      <c r="A9" s="76" t="s">
        <v>60</v>
      </c>
      <c r="B9" s="77">
        <v>7027591</v>
      </c>
      <c r="C9" s="77">
        <v>6880725</v>
      </c>
      <c r="D9" s="78">
        <v>5452119</v>
      </c>
      <c r="E9" s="78">
        <v>1396653</v>
      </c>
      <c r="F9" s="78">
        <v>31953</v>
      </c>
      <c r="G9" s="77">
        <v>146866</v>
      </c>
      <c r="H9" s="78">
        <v>17819</v>
      </c>
      <c r="I9" s="78">
        <v>60797</v>
      </c>
      <c r="J9" s="78">
        <v>55587</v>
      </c>
      <c r="K9" s="78">
        <v>12663</v>
      </c>
      <c r="N9" s="79"/>
    </row>
    <row r="10" spans="1:14" ht="10.5" customHeight="1">
      <c r="A10" s="76" t="s">
        <v>61</v>
      </c>
      <c r="B10" s="77">
        <v>7021112</v>
      </c>
      <c r="C10" s="77">
        <v>6888903</v>
      </c>
      <c r="D10" s="78">
        <v>5565963</v>
      </c>
      <c r="E10" s="78">
        <v>1290390</v>
      </c>
      <c r="F10" s="78">
        <v>32550</v>
      </c>
      <c r="G10" s="77">
        <v>132209</v>
      </c>
      <c r="H10" s="78">
        <v>15197</v>
      </c>
      <c r="I10" s="78">
        <v>55213</v>
      </c>
      <c r="J10" s="78">
        <v>49916</v>
      </c>
      <c r="K10" s="78">
        <v>11883</v>
      </c>
      <c r="N10" s="79"/>
    </row>
    <row r="11" spans="1:14" ht="10.5" customHeight="1">
      <c r="A11" s="76" t="s">
        <v>509</v>
      </c>
      <c r="B11" s="77">
        <v>7090889</v>
      </c>
      <c r="C11" s="77">
        <v>6956838</v>
      </c>
      <c r="D11" s="78">
        <v>5632644</v>
      </c>
      <c r="E11" s="78">
        <v>1289760</v>
      </c>
      <c r="F11" s="78">
        <v>34434</v>
      </c>
      <c r="G11" s="77">
        <v>134051</v>
      </c>
      <c r="H11" s="78">
        <v>15477</v>
      </c>
      <c r="I11" s="78">
        <v>55780</v>
      </c>
      <c r="J11" s="78">
        <v>50602</v>
      </c>
      <c r="K11" s="78">
        <v>12192</v>
      </c>
      <c r="M11" s="79"/>
      <c r="N11" s="80"/>
    </row>
    <row r="12" spans="1:14" ht="10.5" customHeight="1">
      <c r="A12" s="76" t="s">
        <v>584</v>
      </c>
      <c r="B12" s="77">
        <v>7249033</v>
      </c>
      <c r="C12" s="77">
        <v>7111623</v>
      </c>
      <c r="D12" s="78">
        <v>5778584</v>
      </c>
      <c r="E12" s="78">
        <v>1295480</v>
      </c>
      <c r="F12" s="78">
        <v>37559</v>
      </c>
      <c r="G12" s="77">
        <v>137410</v>
      </c>
      <c r="H12" s="78">
        <v>16370</v>
      </c>
      <c r="I12" s="78">
        <v>56291</v>
      </c>
      <c r="J12" s="78">
        <v>52146</v>
      </c>
      <c r="K12" s="78">
        <v>12603</v>
      </c>
      <c r="M12" s="79"/>
      <c r="N12" s="80"/>
    </row>
    <row r="13" spans="1:14" ht="4.5" customHeight="1" thickBo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</row>
    <row r="14" spans="1:14" ht="10" customHeight="1" thickTop="1">
      <c r="A14" s="555" t="s">
        <v>58</v>
      </c>
      <c r="B14" s="556"/>
      <c r="C14" s="556"/>
      <c r="D14" s="556"/>
      <c r="E14" s="556"/>
      <c r="F14" s="556"/>
      <c r="G14" s="556"/>
      <c r="H14" s="556"/>
      <c r="I14" s="556"/>
      <c r="J14" s="556"/>
      <c r="K14" s="556"/>
    </row>
    <row r="15" spans="1:14" ht="17.25" customHeight="1">
      <c r="A15" s="611" t="s">
        <v>28</v>
      </c>
      <c r="B15" s="611"/>
      <c r="C15" s="611"/>
      <c r="D15" s="611"/>
      <c r="E15" s="611"/>
      <c r="F15" s="611"/>
      <c r="G15" s="611"/>
      <c r="H15" s="611"/>
      <c r="I15" s="611"/>
      <c r="J15" s="611"/>
      <c r="K15" s="611"/>
    </row>
    <row r="16" spans="1:14" ht="12" customHeight="1">
      <c r="B16" s="69"/>
      <c r="C16" s="69"/>
      <c r="D16" s="69"/>
      <c r="E16" s="69"/>
      <c r="F16" s="69"/>
      <c r="G16" s="7"/>
    </row>
    <row r="17" spans="2:11" ht="9" customHeight="1">
      <c r="D17" s="82"/>
    </row>
    <row r="18" spans="2:11">
      <c r="B18" s="58"/>
      <c r="C18" s="58"/>
      <c r="D18" s="58"/>
      <c r="E18" s="58"/>
      <c r="F18" s="58"/>
      <c r="G18" s="58"/>
      <c r="H18" s="58"/>
      <c r="I18" s="58"/>
      <c r="J18" s="58"/>
      <c r="K18" s="58"/>
    </row>
    <row r="20" spans="2:11">
      <c r="C20" s="7"/>
      <c r="D20" s="8"/>
      <c r="E20" s="8"/>
      <c r="F20" s="8"/>
      <c r="G20" s="8"/>
      <c r="H20" s="8"/>
      <c r="I20" s="8"/>
    </row>
    <row r="21" spans="2:11">
      <c r="C21" s="8"/>
    </row>
  </sheetData>
  <mergeCells count="14">
    <mergeCell ref="A15:K15"/>
    <mergeCell ref="H4:H5"/>
    <mergeCell ref="I4:J4"/>
    <mergeCell ref="K4:K5"/>
    <mergeCell ref="A1:K1"/>
    <mergeCell ref="A3:A4"/>
    <mergeCell ref="B3:B5"/>
    <mergeCell ref="C3:F3"/>
    <mergeCell ref="G3:K3"/>
    <mergeCell ref="C4:C5"/>
    <mergeCell ref="D4:D5"/>
    <mergeCell ref="E4:E5"/>
    <mergeCell ref="F4:F5"/>
    <mergeCell ref="G4:G5"/>
  </mergeCells>
  <pageMargins left="0.78740157480314965" right="0.78740157480314965" top="0.78740157480314965" bottom="0.78740157480314965" header="0" footer="0"/>
  <pageSetup paperSize="9" scale="98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2292" r:id="rId4" name="Control 4">
          <controlPr defaultSize="0" r:id="rId5">
            <anchor moveWithCells="1">
              <from>
                <xdr:col>7</xdr:col>
                <xdr:colOff>0</xdr:colOff>
                <xdr:row>25</xdr:row>
                <xdr:rowOff>107950</xdr:rowOff>
              </from>
              <to>
                <xdr:col>7</xdr:col>
                <xdr:colOff>76200</xdr:colOff>
                <xdr:row>26</xdr:row>
                <xdr:rowOff>19050</xdr:rowOff>
              </to>
            </anchor>
          </controlPr>
        </control>
      </mc:Choice>
      <mc:Fallback>
        <control shapeId="12292" r:id="rId4" name="Control 4"/>
      </mc:Fallback>
    </mc:AlternateContent>
    <mc:AlternateContent xmlns:mc="http://schemas.openxmlformats.org/markup-compatibility/2006">
      <mc:Choice Requires="x14">
        <control shapeId="12291" r:id="rId6" name="Control 3">
          <controlPr defaultSize="0" r:id="rId5">
            <anchor moveWithCells="1">
              <from>
                <xdr:col>7</xdr:col>
                <xdr:colOff>0</xdr:colOff>
                <xdr:row>25</xdr:row>
                <xdr:rowOff>107950</xdr:rowOff>
              </from>
              <to>
                <xdr:col>7</xdr:col>
                <xdr:colOff>76200</xdr:colOff>
                <xdr:row>26</xdr:row>
                <xdr:rowOff>19050</xdr:rowOff>
              </to>
            </anchor>
          </controlPr>
        </control>
      </mc:Choice>
      <mc:Fallback>
        <control shapeId="12291" r:id="rId6" name="Control 3"/>
      </mc:Fallback>
    </mc:AlternateContent>
    <mc:AlternateContent xmlns:mc="http://schemas.openxmlformats.org/markup-compatibility/2006">
      <mc:Choice Requires="x14">
        <control shapeId="12290" r:id="rId7" name="Control 2">
          <controlPr defaultSize="0" r:id="rId5">
            <anchor moveWithCells="1">
              <from>
                <xdr:col>7</xdr:col>
                <xdr:colOff>0</xdr:colOff>
                <xdr:row>25</xdr:row>
                <xdr:rowOff>107950</xdr:rowOff>
              </from>
              <to>
                <xdr:col>7</xdr:col>
                <xdr:colOff>76200</xdr:colOff>
                <xdr:row>26</xdr:row>
                <xdr:rowOff>19050</xdr:rowOff>
              </to>
            </anchor>
          </controlPr>
        </control>
      </mc:Choice>
      <mc:Fallback>
        <control shapeId="12290" r:id="rId7" name="Control 2"/>
      </mc:Fallback>
    </mc:AlternateContent>
    <mc:AlternateContent xmlns:mc="http://schemas.openxmlformats.org/markup-compatibility/2006">
      <mc:Choice Requires="x14">
        <control shapeId="12289" r:id="rId8" name="Control 1">
          <controlPr defaultSize="0" r:id="rId5">
            <anchor moveWithCells="1">
              <from>
                <xdr:col>5</xdr:col>
                <xdr:colOff>0</xdr:colOff>
                <xdr:row>25</xdr:row>
                <xdr:rowOff>107950</xdr:rowOff>
              </from>
              <to>
                <xdr:col>5</xdr:col>
                <xdr:colOff>76200</xdr:colOff>
                <xdr:row>26</xdr:row>
                <xdr:rowOff>19050</xdr:rowOff>
              </to>
            </anchor>
          </controlPr>
        </control>
      </mc:Choice>
      <mc:Fallback>
        <control shapeId="12289" r:id="rId8" name="Control 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A408B-992C-4351-B50D-F945B863980F}">
  <sheetPr codeName="Sheet18"/>
  <dimension ref="A1:J50"/>
  <sheetViews>
    <sheetView showGridLines="0" zoomScaleNormal="100" zoomScaleSheetLayoutView="100" workbookViewId="0">
      <selection sqref="A1:E1"/>
    </sheetView>
  </sheetViews>
  <sheetFormatPr defaultColWidth="7.81640625" defaultRowHeight="12.5"/>
  <cols>
    <col min="1" max="1" width="24.54296875" style="71" customWidth="1"/>
    <col min="2" max="5" width="12.7265625" style="71" customWidth="1"/>
    <col min="6" max="6" width="7.81640625" style="71"/>
    <col min="7" max="7" width="7.81640625" style="3"/>
    <col min="8" max="8" width="9.26953125" style="3" bestFit="1" customWidth="1"/>
    <col min="9" max="10" width="7.81640625" style="3"/>
    <col min="11" max="16384" width="7.81640625" style="71"/>
  </cols>
  <sheetData>
    <row r="1" spans="1:10" s="68" customFormat="1" ht="30" customHeight="1">
      <c r="A1" s="606" t="s">
        <v>556</v>
      </c>
      <c r="B1" s="606"/>
      <c r="C1" s="606"/>
      <c r="D1" s="606"/>
      <c r="E1" s="606"/>
      <c r="G1" s="2"/>
      <c r="H1" s="548" t="s">
        <v>612</v>
      </c>
      <c r="I1" s="2"/>
      <c r="J1" s="2"/>
    </row>
    <row r="2" spans="1:10" s="3" customFormat="1" ht="9">
      <c r="A2" s="616" t="s">
        <v>10</v>
      </c>
      <c r="B2" s="622" t="s">
        <v>11</v>
      </c>
      <c r="C2" s="623"/>
      <c r="D2" s="623"/>
      <c r="E2" s="623"/>
    </row>
    <row r="3" spans="1:10">
      <c r="A3" s="617"/>
      <c r="B3" s="624" t="s">
        <v>3</v>
      </c>
      <c r="C3" s="625"/>
      <c r="D3" s="624" t="s">
        <v>4</v>
      </c>
      <c r="E3" s="626"/>
    </row>
    <row r="4" spans="1:10">
      <c r="A4" s="9" t="s">
        <v>12</v>
      </c>
      <c r="B4" s="63" t="s">
        <v>24</v>
      </c>
      <c r="C4" s="64" t="s">
        <v>13</v>
      </c>
      <c r="D4" s="63" t="s">
        <v>24</v>
      </c>
      <c r="E4" s="64" t="s">
        <v>13</v>
      </c>
    </row>
    <row r="5" spans="1:10" s="75" customFormat="1" ht="5.15" customHeight="1">
      <c r="A5" s="72"/>
      <c r="B5" s="74"/>
      <c r="C5" s="74"/>
      <c r="D5" s="74"/>
      <c r="E5" s="74"/>
      <c r="G5" s="12"/>
      <c r="H5" s="12"/>
      <c r="I5" s="12"/>
      <c r="J5" s="12"/>
    </row>
    <row r="6" spans="1:10">
      <c r="A6" s="83" t="s">
        <v>55</v>
      </c>
      <c r="B6" s="84"/>
      <c r="C6" s="85"/>
      <c r="D6" s="84"/>
      <c r="E6" s="85"/>
    </row>
    <row r="7" spans="1:10" ht="9" customHeight="1">
      <c r="A7" s="488" t="s">
        <v>0</v>
      </c>
      <c r="B7" s="87">
        <v>5282970</v>
      </c>
      <c r="C7" s="88">
        <v>13.002480044368982</v>
      </c>
      <c r="D7" s="87">
        <v>15493</v>
      </c>
      <c r="E7" s="88">
        <v>13.715807138707804</v>
      </c>
    </row>
    <row r="8" spans="1:10" ht="9" customHeight="1">
      <c r="A8" s="4" t="s">
        <v>19</v>
      </c>
      <c r="B8" s="89">
        <v>455322</v>
      </c>
      <c r="C8" s="90">
        <v>0.49875582828014398</v>
      </c>
      <c r="D8" s="89">
        <v>1107</v>
      </c>
      <c r="E8" s="90">
        <v>0.41915085817524844</v>
      </c>
    </row>
    <row r="9" spans="1:10" ht="9" customHeight="1">
      <c r="A9" s="4" t="s">
        <v>25</v>
      </c>
      <c r="B9" s="89">
        <v>600064</v>
      </c>
      <c r="C9" s="90">
        <v>2.9363516830732772</v>
      </c>
      <c r="D9" s="89">
        <v>912</v>
      </c>
      <c r="E9" s="90">
        <v>2.8596491228070176</v>
      </c>
    </row>
    <row r="10" spans="1:10" ht="9" customHeight="1">
      <c r="A10" s="4" t="s">
        <v>26</v>
      </c>
      <c r="B10" s="89">
        <v>837759</v>
      </c>
      <c r="C10" s="90">
        <v>7.1871970339918763</v>
      </c>
      <c r="D10" s="89">
        <v>1996</v>
      </c>
      <c r="E10" s="90">
        <v>7.5856713426853704</v>
      </c>
    </row>
    <row r="11" spans="1:10" ht="9" customHeight="1">
      <c r="A11" s="4" t="s">
        <v>27</v>
      </c>
      <c r="B11" s="89">
        <v>3389825</v>
      </c>
      <c r="C11" s="90">
        <v>17.901066279232705</v>
      </c>
      <c r="D11" s="89">
        <v>11478</v>
      </c>
      <c r="E11" s="90">
        <v>16.926816518557239</v>
      </c>
    </row>
    <row r="12" spans="1:10">
      <c r="A12" s="91" t="s">
        <v>60</v>
      </c>
      <c r="B12" s="84"/>
      <c r="C12" s="86"/>
      <c r="D12" s="84"/>
      <c r="E12" s="86"/>
    </row>
    <row r="13" spans="1:10" ht="9" customHeight="1">
      <c r="A13" s="489" t="s">
        <v>0</v>
      </c>
      <c r="B13" s="92">
        <v>5452119</v>
      </c>
      <c r="C13" s="93">
        <v>13.069081397526356</v>
      </c>
      <c r="D13" s="92">
        <v>17819</v>
      </c>
      <c r="E13" s="93">
        <v>14.133733655087266</v>
      </c>
    </row>
    <row r="14" spans="1:10" ht="9" customHeight="1">
      <c r="A14" s="4" t="s">
        <v>19</v>
      </c>
      <c r="B14" s="89">
        <v>455739</v>
      </c>
      <c r="C14" s="94">
        <v>0.509205927076682</v>
      </c>
      <c r="D14" s="89">
        <v>1357</v>
      </c>
      <c r="E14" s="94">
        <v>0.47531319086219603</v>
      </c>
    </row>
    <row r="15" spans="1:10" ht="9" customHeight="1">
      <c r="A15" s="4" t="s">
        <v>25</v>
      </c>
      <c r="B15" s="89">
        <v>687992</v>
      </c>
      <c r="C15" s="94">
        <v>2.9817890324306098</v>
      </c>
      <c r="D15" s="89">
        <v>1228</v>
      </c>
      <c r="E15" s="94">
        <v>2.8802931596091206</v>
      </c>
    </row>
    <row r="16" spans="1:10" ht="9" customHeight="1">
      <c r="A16" s="4" t="s">
        <v>26</v>
      </c>
      <c r="B16" s="89">
        <v>929226</v>
      </c>
      <c r="C16" s="94">
        <v>7.1549945868927471</v>
      </c>
      <c r="D16" s="89">
        <v>1864</v>
      </c>
      <c r="E16" s="94">
        <v>7.3728540772532192</v>
      </c>
    </row>
    <row r="17" spans="1:5" ht="9" customHeight="1">
      <c r="A17" s="4" t="s">
        <v>27</v>
      </c>
      <c r="B17" s="89">
        <v>3379161</v>
      </c>
      <c r="C17" s="94">
        <v>18.44308542860195</v>
      </c>
      <c r="D17" s="89">
        <v>13370</v>
      </c>
      <c r="E17" s="94">
        <v>17.496185489902768</v>
      </c>
    </row>
    <row r="18" spans="1:5">
      <c r="A18" s="91" t="s">
        <v>61</v>
      </c>
    </row>
    <row r="19" spans="1:5" ht="9" customHeight="1">
      <c r="A19" s="489" t="s">
        <v>0</v>
      </c>
      <c r="B19" s="92">
        <v>5565963</v>
      </c>
      <c r="C19" s="88">
        <v>13.468996290489175</v>
      </c>
      <c r="D19" s="87">
        <v>15197</v>
      </c>
      <c r="E19" s="88">
        <v>13.379680200039482</v>
      </c>
    </row>
    <row r="20" spans="1:5" ht="9" customHeight="1">
      <c r="A20" s="4" t="s">
        <v>19</v>
      </c>
      <c r="B20" s="89">
        <v>369769</v>
      </c>
      <c r="C20" s="90">
        <v>0.60713310201774617</v>
      </c>
      <c r="D20" s="89">
        <v>1181</v>
      </c>
      <c r="E20" s="90">
        <v>0.60711261642675696</v>
      </c>
    </row>
    <row r="21" spans="1:5" ht="9" customHeight="1">
      <c r="A21" s="4" t="s">
        <v>25</v>
      </c>
      <c r="B21" s="89">
        <v>722158</v>
      </c>
      <c r="C21" s="90">
        <v>3.0105600159521879</v>
      </c>
      <c r="D21" s="89">
        <v>1428</v>
      </c>
      <c r="E21" s="90">
        <v>2.8529411764705883</v>
      </c>
    </row>
    <row r="22" spans="1:5" ht="9" customHeight="1">
      <c r="A22" s="4" t="s">
        <v>26</v>
      </c>
      <c r="B22" s="89">
        <v>890773</v>
      </c>
      <c r="C22" s="90">
        <v>6.8204469601121724</v>
      </c>
      <c r="D22" s="89">
        <v>1502</v>
      </c>
      <c r="E22" s="90">
        <v>7.1398135818908122</v>
      </c>
    </row>
    <row r="23" spans="1:5" ht="9" customHeight="1">
      <c r="A23" s="4" t="s">
        <v>27</v>
      </c>
      <c r="B23" s="89">
        <v>3583263</v>
      </c>
      <c r="C23" s="90">
        <v>18.556791951916452</v>
      </c>
      <c r="D23" s="89">
        <v>11086</v>
      </c>
      <c r="E23" s="90">
        <v>16.941728305971495</v>
      </c>
    </row>
    <row r="24" spans="1:5">
      <c r="A24" s="91" t="s">
        <v>509</v>
      </c>
    </row>
    <row r="25" spans="1:5" ht="9" customHeight="1">
      <c r="A25" s="489" t="s">
        <v>0</v>
      </c>
      <c r="B25" s="92">
        <v>5632644</v>
      </c>
      <c r="C25" s="88">
        <v>13.805123845923868</v>
      </c>
      <c r="D25" s="87">
        <v>15477</v>
      </c>
      <c r="E25" s="88">
        <v>13.469083155650321</v>
      </c>
    </row>
    <row r="26" spans="1:5" ht="9" customHeight="1">
      <c r="A26" s="4" t="s">
        <v>19</v>
      </c>
      <c r="B26" s="89">
        <v>292795</v>
      </c>
      <c r="C26" s="90">
        <v>0.49916836011543914</v>
      </c>
      <c r="D26" s="89">
        <v>1131</v>
      </c>
      <c r="E26" s="90">
        <v>0.40848806366047746</v>
      </c>
    </row>
    <row r="27" spans="1:5" ht="9" customHeight="1">
      <c r="A27" s="4" t="s">
        <v>25</v>
      </c>
      <c r="B27" s="89">
        <v>726457</v>
      </c>
      <c r="C27" s="90">
        <v>3.0412784239122206</v>
      </c>
      <c r="D27" s="89">
        <v>1698</v>
      </c>
      <c r="E27" s="90">
        <v>2.8704358068315665</v>
      </c>
    </row>
    <row r="28" spans="1:5" ht="9" customHeight="1">
      <c r="A28" s="4" t="s">
        <v>26</v>
      </c>
      <c r="B28" s="89">
        <v>967822</v>
      </c>
      <c r="C28" s="90">
        <v>6.6852758048484118</v>
      </c>
      <c r="D28" s="89">
        <v>1595</v>
      </c>
      <c r="E28" s="90">
        <v>6.8777429467084641</v>
      </c>
    </row>
    <row r="29" spans="1:5" ht="9" customHeight="1">
      <c r="A29" s="4" t="s">
        <v>27</v>
      </c>
      <c r="B29" s="89">
        <v>3645570</v>
      </c>
      <c r="C29" s="90">
        <v>18.908421728289401</v>
      </c>
      <c r="D29" s="89">
        <v>11053</v>
      </c>
      <c r="E29" s="90">
        <v>17.384872885189541</v>
      </c>
    </row>
    <row r="30" spans="1:5">
      <c r="A30" s="91" t="s">
        <v>584</v>
      </c>
    </row>
    <row r="31" spans="1:5" ht="9" customHeight="1">
      <c r="A31" s="489" t="s">
        <v>0</v>
      </c>
      <c r="B31" s="92">
        <v>5778584</v>
      </c>
      <c r="C31" s="93">
        <v>14.139499399852975</v>
      </c>
      <c r="D31" s="92">
        <v>16370</v>
      </c>
      <c r="E31" s="93">
        <v>12.62425167990226</v>
      </c>
    </row>
    <row r="32" spans="1:5" ht="9" customHeight="1">
      <c r="A32" s="4" t="s">
        <v>19</v>
      </c>
      <c r="B32" s="89">
        <v>309797</v>
      </c>
      <c r="C32" s="94">
        <v>0.48915580202519715</v>
      </c>
      <c r="D32" s="89">
        <v>2183</v>
      </c>
      <c r="E32" s="94">
        <v>0.3087494273934952</v>
      </c>
    </row>
    <row r="33" spans="1:5" ht="9" customHeight="1">
      <c r="A33" s="4" t="s">
        <v>25</v>
      </c>
      <c r="B33" s="89">
        <v>643913</v>
      </c>
      <c r="C33" s="94">
        <v>3.1664355277809269</v>
      </c>
      <c r="D33" s="89">
        <v>1698</v>
      </c>
      <c r="E33" s="94">
        <v>3.1107184923439339</v>
      </c>
    </row>
    <row r="34" spans="1:5" ht="9" customHeight="1">
      <c r="A34" s="4" t="s">
        <v>26</v>
      </c>
      <c r="B34" s="89">
        <v>1112082</v>
      </c>
      <c r="C34" s="94">
        <v>6.7548714932891638</v>
      </c>
      <c r="D34" s="89">
        <v>1907</v>
      </c>
      <c r="E34" s="94">
        <v>6.8788673308862087</v>
      </c>
    </row>
    <row r="35" spans="1:5" ht="9" customHeight="1">
      <c r="A35" s="4" t="s">
        <v>27</v>
      </c>
      <c r="B35" s="89">
        <v>3712792</v>
      </c>
      <c r="C35" s="94">
        <v>19.393455383441896</v>
      </c>
      <c r="D35" s="89">
        <v>10582</v>
      </c>
      <c r="E35" s="94">
        <v>17.726800226800226</v>
      </c>
    </row>
    <row r="36" spans="1:5" ht="6" customHeight="1" thickBot="1">
      <c r="A36" s="81"/>
      <c r="B36" s="81"/>
      <c r="C36" s="81"/>
      <c r="D36" s="81"/>
      <c r="E36" s="81"/>
    </row>
    <row r="37" spans="1:5" ht="10" customHeight="1" thickTop="1">
      <c r="A37" s="487" t="s">
        <v>58</v>
      </c>
    </row>
    <row r="38" spans="1:5">
      <c r="A38" s="611" t="s">
        <v>29</v>
      </c>
      <c r="B38" s="611"/>
      <c r="C38" s="611"/>
      <c r="D38" s="611"/>
      <c r="E38" s="611"/>
    </row>
    <row r="39" spans="1:5">
      <c r="B39" s="69"/>
      <c r="D39" s="69"/>
    </row>
    <row r="40" spans="1:5">
      <c r="B40" s="58"/>
    </row>
    <row r="41" spans="1:5">
      <c r="B41" s="58"/>
      <c r="D41" s="82"/>
    </row>
    <row r="42" spans="1:5">
      <c r="B42" s="58"/>
    </row>
    <row r="43" spans="1:5">
      <c r="B43" s="58"/>
      <c r="C43" s="7"/>
      <c r="D43" s="8"/>
      <c r="E43" s="7"/>
    </row>
    <row r="44" spans="1:5">
      <c r="B44" s="58"/>
    </row>
    <row r="47" spans="1:5">
      <c r="A47" s="58"/>
      <c r="B47" s="58"/>
      <c r="D47" s="58"/>
      <c r="E47" s="58"/>
    </row>
    <row r="48" spans="1:5">
      <c r="A48" s="58"/>
      <c r="B48" s="58"/>
      <c r="D48" s="58"/>
      <c r="E48" s="58"/>
    </row>
    <row r="49" spans="1:5">
      <c r="A49" s="58"/>
      <c r="B49" s="58"/>
      <c r="D49" s="58"/>
      <c r="E49" s="58"/>
    </row>
    <row r="50" spans="1:5">
      <c r="A50" s="58"/>
      <c r="B50" s="58"/>
      <c r="D50" s="58"/>
      <c r="E50" s="58"/>
    </row>
  </sheetData>
  <mergeCells count="6">
    <mergeCell ref="A1:E1"/>
    <mergeCell ref="B2:E2"/>
    <mergeCell ref="B3:C3"/>
    <mergeCell ref="D3:E3"/>
    <mergeCell ref="A38:E38"/>
    <mergeCell ref="A2:A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3316" r:id="rId4" name="Control 4">
          <controlPr defaultSize="0" r:id="rId5">
            <anchor moveWithCells="1">
              <from>
                <xdr:col>4</xdr:col>
                <xdr:colOff>19050</xdr:colOff>
                <xdr:row>0</xdr:row>
                <xdr:rowOff>0</xdr:rowOff>
              </from>
              <to>
                <xdr:col>4</xdr:col>
                <xdr:colOff>95250</xdr:colOff>
                <xdr:row>0</xdr:row>
                <xdr:rowOff>69850</xdr:rowOff>
              </to>
            </anchor>
          </controlPr>
        </control>
      </mc:Choice>
      <mc:Fallback>
        <control shapeId="13316" r:id="rId4" name="Control 4"/>
      </mc:Fallback>
    </mc:AlternateContent>
    <mc:AlternateContent xmlns:mc="http://schemas.openxmlformats.org/markup-compatibility/2006">
      <mc:Choice Requires="x14">
        <control shapeId="13315" r:id="rId6" name="Control 3">
          <controlPr defaultSize="0" r:id="rId5">
            <anchor moveWithCells="1">
              <from>
                <xdr:col>4</xdr:col>
                <xdr:colOff>19050</xdr:colOff>
                <xdr:row>0</xdr:row>
                <xdr:rowOff>0</xdr:rowOff>
              </from>
              <to>
                <xdr:col>4</xdr:col>
                <xdr:colOff>95250</xdr:colOff>
                <xdr:row>0</xdr:row>
                <xdr:rowOff>69850</xdr:rowOff>
              </to>
            </anchor>
          </controlPr>
        </control>
      </mc:Choice>
      <mc:Fallback>
        <control shapeId="13315" r:id="rId6" name="Control 3"/>
      </mc:Fallback>
    </mc:AlternateContent>
    <mc:AlternateContent xmlns:mc="http://schemas.openxmlformats.org/markup-compatibility/2006">
      <mc:Choice Requires="x14">
        <control shapeId="13314" r:id="rId7" name="Control 2">
          <controlPr defaultSize="0" r:id="rId5">
            <anchor moveWithCells="1">
              <from>
                <xdr:col>4</xdr:col>
                <xdr:colOff>19050</xdr:colOff>
                <xdr:row>0</xdr:row>
                <xdr:rowOff>0</xdr:rowOff>
              </from>
              <to>
                <xdr:col>4</xdr:col>
                <xdr:colOff>95250</xdr:colOff>
                <xdr:row>0</xdr:row>
                <xdr:rowOff>69850</xdr:rowOff>
              </to>
            </anchor>
          </controlPr>
        </control>
      </mc:Choice>
      <mc:Fallback>
        <control shapeId="13314" r:id="rId7" name="Control 2"/>
      </mc:Fallback>
    </mc:AlternateContent>
    <mc:AlternateContent xmlns:mc="http://schemas.openxmlformats.org/markup-compatibility/2006">
      <mc:Choice Requires="x14">
        <control shapeId="13313" r:id="rId8" name="Control 1">
          <controlPr defaultSize="0" r:id="rId5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76200</xdr:colOff>
                <xdr:row>0</xdr:row>
                <xdr:rowOff>69850</xdr:rowOff>
              </to>
            </anchor>
          </controlPr>
        </control>
      </mc:Choice>
      <mc:Fallback>
        <control shapeId="13313" r:id="rId8" name="Control 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6D72E-8A11-479F-971A-39DFE39A4E5F}">
  <sheetPr codeName="Sheet20"/>
  <dimension ref="A1:N50"/>
  <sheetViews>
    <sheetView showGridLines="0" zoomScaleNormal="100" zoomScaleSheetLayoutView="100" workbookViewId="0">
      <selection sqref="A1:K1"/>
    </sheetView>
  </sheetViews>
  <sheetFormatPr defaultColWidth="7.81640625" defaultRowHeight="12.5"/>
  <cols>
    <col min="1" max="1" width="17.81640625" style="71" customWidth="1"/>
    <col min="2" max="3" width="9" style="71" bestFit="1" customWidth="1"/>
    <col min="4" max="5" width="10.453125" style="71" bestFit="1" customWidth="1"/>
    <col min="6" max="6" width="7.26953125" style="71" bestFit="1" customWidth="1"/>
    <col min="7" max="7" width="7.54296875" style="71" bestFit="1" customWidth="1"/>
    <col min="8" max="8" width="10.453125" style="71" bestFit="1" customWidth="1"/>
    <col min="9" max="10" width="7.54296875" style="71" bestFit="1" customWidth="1"/>
    <col min="11" max="11" width="8" style="71" bestFit="1" customWidth="1"/>
    <col min="12" max="13" width="7.81640625" style="71"/>
    <col min="14" max="14" width="9.1796875" style="71" customWidth="1"/>
    <col min="15" max="16384" width="7.81640625" style="71"/>
  </cols>
  <sheetData>
    <row r="1" spans="1:14" s="68" customFormat="1" ht="32.15" customHeight="1">
      <c r="A1" s="606" t="s">
        <v>525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N1" s="548" t="s">
        <v>612</v>
      </c>
    </row>
    <row r="2" spans="1:14" s="3" customFormat="1" ht="9" customHeight="1">
      <c r="B2" s="2"/>
      <c r="C2" s="2"/>
      <c r="D2" s="2"/>
      <c r="E2" s="2"/>
      <c r="F2" s="2"/>
      <c r="K2" s="4" t="s">
        <v>18</v>
      </c>
    </row>
    <row r="3" spans="1:14" s="3" customFormat="1" ht="11.15" customHeight="1">
      <c r="A3" s="616" t="s">
        <v>10</v>
      </c>
      <c r="B3" s="618" t="s">
        <v>0</v>
      </c>
      <c r="C3" s="622" t="s">
        <v>3</v>
      </c>
      <c r="D3" s="623"/>
      <c r="E3" s="623"/>
      <c r="F3" s="632"/>
      <c r="G3" s="622" t="s">
        <v>4</v>
      </c>
      <c r="H3" s="623"/>
      <c r="I3" s="623"/>
      <c r="J3" s="623"/>
      <c r="K3" s="623"/>
    </row>
    <row r="4" spans="1:14" ht="11.15" customHeight="1">
      <c r="A4" s="631"/>
      <c r="B4" s="618"/>
      <c r="C4" s="612" t="s">
        <v>0</v>
      </c>
      <c r="D4" s="612" t="s">
        <v>5</v>
      </c>
      <c r="E4" s="612" t="s">
        <v>6</v>
      </c>
      <c r="F4" s="612" t="s">
        <v>2</v>
      </c>
      <c r="G4" s="612" t="s">
        <v>0</v>
      </c>
      <c r="H4" s="612" t="s">
        <v>5</v>
      </c>
      <c r="I4" s="614" t="s">
        <v>6</v>
      </c>
      <c r="J4" s="615"/>
      <c r="K4" s="629" t="s">
        <v>2</v>
      </c>
    </row>
    <row r="5" spans="1:14" ht="11.15" customHeight="1">
      <c r="A5" s="11" t="s">
        <v>14</v>
      </c>
      <c r="B5" s="618"/>
      <c r="C5" s="613"/>
      <c r="D5" s="613"/>
      <c r="E5" s="613"/>
      <c r="F5" s="613"/>
      <c r="G5" s="613"/>
      <c r="H5" s="613"/>
      <c r="I5" s="62" t="s">
        <v>8</v>
      </c>
      <c r="J5" s="62" t="s">
        <v>9</v>
      </c>
      <c r="K5" s="630"/>
    </row>
    <row r="6" spans="1:14" s="75" customFormat="1" ht="6" customHeight="1">
      <c r="A6" s="72"/>
      <c r="B6" s="73"/>
      <c r="C6" s="74"/>
      <c r="D6" s="74"/>
      <c r="E6" s="74"/>
      <c r="F6" s="74"/>
      <c r="G6" s="74"/>
      <c r="H6" s="74"/>
      <c r="I6" s="74"/>
      <c r="J6" s="74"/>
      <c r="K6" s="74"/>
    </row>
    <row r="7" spans="1:14" ht="9" customHeight="1">
      <c r="A7" s="95" t="s">
        <v>55</v>
      </c>
      <c r="B7" s="96"/>
      <c r="C7" s="97"/>
      <c r="D7" s="97"/>
      <c r="E7" s="97"/>
      <c r="F7" s="97"/>
      <c r="G7" s="97"/>
      <c r="H7" s="97"/>
      <c r="I7" s="97"/>
      <c r="J7" s="97"/>
      <c r="K7" s="97"/>
    </row>
    <row r="8" spans="1:14" ht="9" customHeight="1">
      <c r="A8" s="98" t="s">
        <v>0</v>
      </c>
      <c r="B8" s="100">
        <v>6705331</v>
      </c>
      <c r="C8" s="100">
        <v>6576883</v>
      </c>
      <c r="D8" s="100">
        <v>5282970</v>
      </c>
      <c r="E8" s="100">
        <v>1267647</v>
      </c>
      <c r="F8" s="100">
        <v>26266</v>
      </c>
      <c r="G8" s="100">
        <v>128448</v>
      </c>
      <c r="H8" s="100">
        <v>15493</v>
      </c>
      <c r="I8" s="100">
        <v>51908</v>
      </c>
      <c r="J8" s="100">
        <v>50125</v>
      </c>
      <c r="K8" s="100">
        <v>10922</v>
      </c>
    </row>
    <row r="9" spans="1:14" ht="9" customHeight="1">
      <c r="A9" s="99" t="s">
        <v>15</v>
      </c>
      <c r="B9" s="101">
        <v>4360342</v>
      </c>
      <c r="C9" s="101">
        <v>4232739</v>
      </c>
      <c r="D9" s="102">
        <v>2952260</v>
      </c>
      <c r="E9" s="102">
        <v>1254562</v>
      </c>
      <c r="F9" s="102">
        <v>25917</v>
      </c>
      <c r="G9" s="102">
        <v>127603</v>
      </c>
      <c r="H9" s="102">
        <v>14968</v>
      </c>
      <c r="I9" s="102">
        <v>51822</v>
      </c>
      <c r="J9" s="102">
        <v>50016</v>
      </c>
      <c r="K9" s="102">
        <v>10797</v>
      </c>
    </row>
    <row r="10" spans="1:14" ht="9" customHeight="1">
      <c r="A10" s="99" t="s">
        <v>16</v>
      </c>
      <c r="B10" s="101">
        <v>2229637</v>
      </c>
      <c r="C10" s="102">
        <v>2229599</v>
      </c>
      <c r="D10" s="102">
        <v>2217506</v>
      </c>
      <c r="E10" s="102">
        <v>11799</v>
      </c>
      <c r="F10" s="102">
        <v>294</v>
      </c>
      <c r="G10" s="102">
        <v>38</v>
      </c>
      <c r="H10" s="102">
        <v>8</v>
      </c>
      <c r="I10" s="102">
        <v>15</v>
      </c>
      <c r="J10" s="102">
        <v>2</v>
      </c>
      <c r="K10" s="102">
        <v>13</v>
      </c>
    </row>
    <row r="11" spans="1:14" ht="9" customHeight="1">
      <c r="A11" s="99" t="s">
        <v>17</v>
      </c>
      <c r="B11" s="101">
        <v>56934</v>
      </c>
      <c r="C11" s="101">
        <v>56878</v>
      </c>
      <c r="D11" s="102">
        <v>56213</v>
      </c>
      <c r="E11" s="102">
        <v>620</v>
      </c>
      <c r="F11" s="102">
        <v>45</v>
      </c>
      <c r="G11" s="102">
        <v>56</v>
      </c>
      <c r="H11" s="102">
        <v>5</v>
      </c>
      <c r="I11" s="102">
        <v>9</v>
      </c>
      <c r="J11" s="102">
        <v>36</v>
      </c>
      <c r="K11" s="102">
        <v>6</v>
      </c>
    </row>
    <row r="12" spans="1:14" ht="9" customHeight="1">
      <c r="A12" s="99" t="s">
        <v>2</v>
      </c>
      <c r="B12" s="101">
        <v>58418</v>
      </c>
      <c r="C12" s="101">
        <v>57667</v>
      </c>
      <c r="D12" s="102">
        <v>56991</v>
      </c>
      <c r="E12" s="102">
        <v>666</v>
      </c>
      <c r="F12" s="102">
        <v>10</v>
      </c>
      <c r="G12" s="102">
        <v>751</v>
      </c>
      <c r="H12" s="102">
        <v>512</v>
      </c>
      <c r="I12" s="102">
        <v>62</v>
      </c>
      <c r="J12" s="102">
        <v>71</v>
      </c>
      <c r="K12" s="102">
        <v>106</v>
      </c>
    </row>
    <row r="13" spans="1:14" ht="9" customHeight="1">
      <c r="A13" s="99"/>
      <c r="B13" s="101"/>
      <c r="C13" s="101"/>
      <c r="D13" s="102"/>
      <c r="E13" s="102"/>
      <c r="F13" s="102"/>
      <c r="G13" s="102"/>
      <c r="H13" s="102"/>
      <c r="I13" s="102"/>
      <c r="J13" s="102"/>
      <c r="K13" s="102"/>
    </row>
    <row r="14" spans="1:14" ht="9" customHeight="1">
      <c r="A14" s="95" t="s">
        <v>60</v>
      </c>
      <c r="B14" s="96"/>
      <c r="C14" s="97"/>
      <c r="D14" s="97"/>
      <c r="E14" s="97"/>
      <c r="F14" s="97"/>
      <c r="G14" s="97"/>
      <c r="H14" s="97"/>
      <c r="I14" s="97"/>
      <c r="J14" s="97"/>
      <c r="K14" s="97"/>
    </row>
    <row r="15" spans="1:14" ht="9" customHeight="1">
      <c r="A15" s="98" t="s">
        <v>0</v>
      </c>
      <c r="B15" s="100">
        <v>7027591</v>
      </c>
      <c r="C15" s="100">
        <v>6880725</v>
      </c>
      <c r="D15" s="100">
        <v>5452119</v>
      </c>
      <c r="E15" s="100">
        <v>1396653</v>
      </c>
      <c r="F15" s="100">
        <v>31953</v>
      </c>
      <c r="G15" s="100">
        <v>146866</v>
      </c>
      <c r="H15" s="100">
        <v>17819</v>
      </c>
      <c r="I15" s="100">
        <v>60797</v>
      </c>
      <c r="J15" s="100">
        <v>55587</v>
      </c>
      <c r="K15" s="100">
        <v>12663</v>
      </c>
    </row>
    <row r="16" spans="1:14" ht="9" customHeight="1">
      <c r="A16" s="99" t="s">
        <v>15</v>
      </c>
      <c r="B16" s="101">
        <v>4600878</v>
      </c>
      <c r="C16" s="101">
        <v>4455127</v>
      </c>
      <c r="D16" s="102">
        <v>3044926</v>
      </c>
      <c r="E16" s="102">
        <v>1378708</v>
      </c>
      <c r="F16" s="102">
        <v>31493</v>
      </c>
      <c r="G16" s="102">
        <v>145751</v>
      </c>
      <c r="H16" s="102">
        <v>17115</v>
      </c>
      <c r="I16" s="102">
        <v>60684</v>
      </c>
      <c r="J16" s="102">
        <v>55451</v>
      </c>
      <c r="K16" s="102">
        <v>12501</v>
      </c>
    </row>
    <row r="17" spans="1:11" ht="9" customHeight="1">
      <c r="A17" s="99" t="s">
        <v>16</v>
      </c>
      <c r="B17" s="101">
        <v>2281366</v>
      </c>
      <c r="C17" s="102">
        <v>2281311</v>
      </c>
      <c r="D17" s="102">
        <v>2264850</v>
      </c>
      <c r="E17" s="102">
        <v>16070</v>
      </c>
      <c r="F17" s="102">
        <v>391</v>
      </c>
      <c r="G17" s="102">
        <v>55</v>
      </c>
      <c r="H17" s="102">
        <v>9</v>
      </c>
      <c r="I17" s="102">
        <v>15</v>
      </c>
      <c r="J17" s="102">
        <v>0</v>
      </c>
      <c r="K17" s="102">
        <v>31</v>
      </c>
    </row>
    <row r="18" spans="1:11" ht="9" customHeight="1">
      <c r="A18" s="99" t="s">
        <v>17</v>
      </c>
      <c r="B18" s="101">
        <v>58310</v>
      </c>
      <c r="C18" s="101">
        <v>58253</v>
      </c>
      <c r="D18" s="102">
        <v>57432</v>
      </c>
      <c r="E18" s="102">
        <v>768</v>
      </c>
      <c r="F18" s="102">
        <v>53</v>
      </c>
      <c r="G18" s="102">
        <v>57</v>
      </c>
      <c r="H18" s="102">
        <v>5</v>
      </c>
      <c r="I18" s="102">
        <v>11</v>
      </c>
      <c r="J18" s="102">
        <v>32</v>
      </c>
      <c r="K18" s="102">
        <v>9</v>
      </c>
    </row>
    <row r="19" spans="1:11" ht="9" customHeight="1">
      <c r="A19" s="99" t="s">
        <v>2</v>
      </c>
      <c r="B19" s="101">
        <v>87037</v>
      </c>
      <c r="C19" s="101">
        <v>86034</v>
      </c>
      <c r="D19" s="102">
        <v>84911</v>
      </c>
      <c r="E19" s="102">
        <v>1107</v>
      </c>
      <c r="F19" s="102">
        <v>16</v>
      </c>
      <c r="G19" s="102">
        <v>1003</v>
      </c>
      <c r="H19" s="102">
        <v>690</v>
      </c>
      <c r="I19" s="102">
        <v>87</v>
      </c>
      <c r="J19" s="102">
        <v>104</v>
      </c>
      <c r="K19" s="102">
        <v>122</v>
      </c>
    </row>
    <row r="20" spans="1:11" ht="9" customHeight="1"/>
    <row r="21" spans="1:11" ht="9" customHeight="1">
      <c r="A21" s="95" t="s">
        <v>61</v>
      </c>
    </row>
    <row r="22" spans="1:11" ht="9" customHeight="1">
      <c r="A22" s="98" t="s">
        <v>0</v>
      </c>
      <c r="B22" s="103">
        <v>7021112</v>
      </c>
      <c r="C22" s="103">
        <v>6888903</v>
      </c>
      <c r="D22" s="103">
        <v>5565963</v>
      </c>
      <c r="E22" s="103">
        <v>1290390</v>
      </c>
      <c r="F22" s="103">
        <v>32550</v>
      </c>
      <c r="G22" s="103">
        <v>132209</v>
      </c>
      <c r="H22" s="103">
        <v>15197</v>
      </c>
      <c r="I22" s="103">
        <v>55213</v>
      </c>
      <c r="J22" s="103">
        <v>49916</v>
      </c>
      <c r="K22" s="103">
        <v>11883</v>
      </c>
    </row>
    <row r="23" spans="1:11" ht="9" customHeight="1">
      <c r="A23" s="99" t="s">
        <v>15</v>
      </c>
      <c r="B23" s="102">
        <v>4586548</v>
      </c>
      <c r="C23" s="102">
        <v>4455538</v>
      </c>
      <c r="D23" s="102">
        <v>3146222</v>
      </c>
      <c r="E23" s="102">
        <v>1277133</v>
      </c>
      <c r="F23" s="102">
        <v>32183</v>
      </c>
      <c r="G23" s="102">
        <v>131010</v>
      </c>
      <c r="H23" s="102">
        <v>14415</v>
      </c>
      <c r="I23" s="102">
        <v>55120</v>
      </c>
      <c r="J23" s="102">
        <v>49750</v>
      </c>
      <c r="K23" s="102">
        <v>11725</v>
      </c>
    </row>
    <row r="24" spans="1:11" ht="9" customHeight="1">
      <c r="A24" s="99" t="s">
        <v>16</v>
      </c>
      <c r="B24" s="102">
        <v>2252846</v>
      </c>
      <c r="C24" s="102">
        <v>2252823</v>
      </c>
      <c r="D24" s="102">
        <v>2241224</v>
      </c>
      <c r="E24" s="102">
        <v>11300</v>
      </c>
      <c r="F24" s="102">
        <v>299</v>
      </c>
      <c r="G24" s="102">
        <v>23</v>
      </c>
      <c r="H24" s="102">
        <v>6</v>
      </c>
      <c r="I24" s="102">
        <v>4</v>
      </c>
      <c r="J24" s="102">
        <v>0</v>
      </c>
      <c r="K24" s="102">
        <v>13</v>
      </c>
    </row>
    <row r="25" spans="1:11" ht="9" customHeight="1">
      <c r="A25" s="99" t="s">
        <v>17</v>
      </c>
      <c r="B25" s="102">
        <v>59401</v>
      </c>
      <c r="C25" s="102">
        <v>59366</v>
      </c>
      <c r="D25" s="102">
        <v>58717</v>
      </c>
      <c r="E25" s="102">
        <v>600</v>
      </c>
      <c r="F25" s="102">
        <v>49</v>
      </c>
      <c r="G25" s="102">
        <v>35</v>
      </c>
      <c r="H25" s="102">
        <v>4</v>
      </c>
      <c r="I25" s="102">
        <v>8</v>
      </c>
      <c r="J25" s="102">
        <v>17</v>
      </c>
      <c r="K25" s="102">
        <v>6</v>
      </c>
    </row>
    <row r="26" spans="1:11" ht="9" customHeight="1">
      <c r="A26" s="99" t="s">
        <v>2</v>
      </c>
      <c r="B26" s="102">
        <v>122317</v>
      </c>
      <c r="C26" s="102">
        <v>121176</v>
      </c>
      <c r="D26" s="102">
        <v>119800</v>
      </c>
      <c r="E26" s="102">
        <v>1357</v>
      </c>
      <c r="F26" s="102">
        <v>19</v>
      </c>
      <c r="G26" s="102">
        <v>1141</v>
      </c>
      <c r="H26" s="102">
        <v>772</v>
      </c>
      <c r="I26" s="102">
        <v>81</v>
      </c>
      <c r="J26" s="102">
        <v>149</v>
      </c>
      <c r="K26" s="102">
        <v>139</v>
      </c>
    </row>
    <row r="27" spans="1:11" ht="9" customHeight="1">
      <c r="A27" s="99"/>
      <c r="B27" s="102"/>
      <c r="C27" s="102"/>
      <c r="D27" s="102"/>
      <c r="E27" s="102"/>
      <c r="F27" s="102"/>
      <c r="G27" s="102"/>
      <c r="H27" s="102"/>
      <c r="I27" s="102"/>
      <c r="J27" s="102"/>
      <c r="K27" s="102"/>
    </row>
    <row r="28" spans="1:11" ht="9" customHeight="1">
      <c r="A28" s="264" t="s">
        <v>509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</row>
    <row r="29" spans="1:11" ht="9" customHeight="1">
      <c r="A29" s="99" t="s">
        <v>0</v>
      </c>
      <c r="B29" s="103">
        <v>7090889</v>
      </c>
      <c r="C29" s="103">
        <v>6956838</v>
      </c>
      <c r="D29" s="103">
        <v>5632644</v>
      </c>
      <c r="E29" s="103">
        <v>1289760</v>
      </c>
      <c r="F29" s="103">
        <v>34434</v>
      </c>
      <c r="G29" s="103">
        <v>134051</v>
      </c>
      <c r="H29" s="103">
        <v>15477</v>
      </c>
      <c r="I29" s="103">
        <v>55780</v>
      </c>
      <c r="J29" s="103">
        <v>50602</v>
      </c>
      <c r="K29" s="103">
        <v>12192</v>
      </c>
    </row>
    <row r="30" spans="1:11" ht="9" customHeight="1">
      <c r="A30" s="99" t="s">
        <v>15</v>
      </c>
      <c r="B30" s="102">
        <v>4621937</v>
      </c>
      <c r="C30" s="102">
        <v>4489296</v>
      </c>
      <c r="D30" s="102">
        <v>3178751</v>
      </c>
      <c r="E30" s="102">
        <v>1276477</v>
      </c>
      <c r="F30" s="102">
        <v>34068</v>
      </c>
      <c r="G30" s="102">
        <v>132641</v>
      </c>
      <c r="H30" s="102">
        <v>14537</v>
      </c>
      <c r="I30" s="102">
        <v>55678</v>
      </c>
      <c r="J30" s="102">
        <v>50414</v>
      </c>
      <c r="K30" s="102">
        <v>12012</v>
      </c>
    </row>
    <row r="31" spans="1:11" ht="9" customHeight="1">
      <c r="A31" s="99" t="s">
        <v>16</v>
      </c>
      <c r="B31" s="102">
        <v>2230882</v>
      </c>
      <c r="C31" s="102">
        <v>2230860</v>
      </c>
      <c r="D31" s="102">
        <v>2219661</v>
      </c>
      <c r="E31" s="102">
        <v>10909</v>
      </c>
      <c r="F31" s="102">
        <v>290</v>
      </c>
      <c r="G31" s="102">
        <v>22</v>
      </c>
      <c r="H31" s="102">
        <v>7</v>
      </c>
      <c r="I31" s="102">
        <v>3</v>
      </c>
      <c r="J31" s="102">
        <v>0</v>
      </c>
      <c r="K31" s="102">
        <v>12</v>
      </c>
    </row>
    <row r="32" spans="1:11" ht="9" customHeight="1">
      <c r="A32" s="99" t="s">
        <v>17</v>
      </c>
      <c r="B32" s="102">
        <v>62237</v>
      </c>
      <c r="C32" s="102">
        <v>62211</v>
      </c>
      <c r="D32" s="102">
        <v>61573</v>
      </c>
      <c r="E32" s="102">
        <v>590</v>
      </c>
      <c r="F32" s="102">
        <v>48</v>
      </c>
      <c r="G32" s="102">
        <v>26</v>
      </c>
      <c r="H32" s="102">
        <v>4</v>
      </c>
      <c r="I32" s="102">
        <v>6</v>
      </c>
      <c r="J32" s="102">
        <v>13</v>
      </c>
      <c r="K32" s="102">
        <v>3</v>
      </c>
    </row>
    <row r="33" spans="1:11" ht="9" customHeight="1">
      <c r="A33" s="99" t="s">
        <v>2</v>
      </c>
      <c r="B33" s="102">
        <v>175833</v>
      </c>
      <c r="C33" s="102">
        <v>174471</v>
      </c>
      <c r="D33" s="102">
        <v>172659</v>
      </c>
      <c r="E33" s="102">
        <v>1784</v>
      </c>
      <c r="F33" s="102">
        <v>28</v>
      </c>
      <c r="G33" s="102">
        <v>1362</v>
      </c>
      <c r="H33" s="102">
        <v>929</v>
      </c>
      <c r="I33" s="102">
        <v>93</v>
      </c>
      <c r="J33" s="102">
        <v>175</v>
      </c>
      <c r="K33" s="102">
        <v>165</v>
      </c>
    </row>
    <row r="34" spans="1:11" ht="9" customHeight="1">
      <c r="A34" s="99"/>
      <c r="B34" s="102"/>
      <c r="C34" s="102"/>
      <c r="D34" s="102"/>
      <c r="E34" s="102"/>
      <c r="F34" s="102"/>
      <c r="G34" s="102"/>
      <c r="H34" s="102"/>
      <c r="I34" s="102"/>
      <c r="J34" s="102"/>
      <c r="K34" s="102"/>
    </row>
    <row r="35" spans="1:11" ht="9" customHeight="1">
      <c r="A35" s="264" t="s">
        <v>584</v>
      </c>
      <c r="B35" s="102"/>
      <c r="C35" s="102"/>
      <c r="D35" s="102"/>
      <c r="E35" s="102"/>
      <c r="F35" s="102"/>
      <c r="G35" s="102"/>
      <c r="H35" s="102"/>
      <c r="I35" s="102"/>
      <c r="J35" s="102"/>
      <c r="K35" s="102"/>
    </row>
    <row r="36" spans="1:11" ht="9" customHeight="1">
      <c r="A36" s="99" t="s">
        <v>0</v>
      </c>
      <c r="B36" s="102">
        <v>7249033</v>
      </c>
      <c r="C36" s="102">
        <v>7111623</v>
      </c>
      <c r="D36" s="102">
        <v>5778584</v>
      </c>
      <c r="E36" s="102">
        <v>1295480</v>
      </c>
      <c r="F36" s="102">
        <v>37559</v>
      </c>
      <c r="G36" s="102">
        <v>137410</v>
      </c>
      <c r="H36" s="102">
        <v>16370</v>
      </c>
      <c r="I36" s="102">
        <v>56291</v>
      </c>
      <c r="J36" s="102">
        <v>52146</v>
      </c>
      <c r="K36" s="102">
        <v>12603</v>
      </c>
    </row>
    <row r="37" spans="1:11" ht="9" customHeight="1">
      <c r="A37" s="99" t="s">
        <v>15</v>
      </c>
      <c r="B37" s="102">
        <v>4686198</v>
      </c>
      <c r="C37" s="102">
        <v>4550292</v>
      </c>
      <c r="D37" s="102">
        <v>3231829</v>
      </c>
      <c r="E37" s="102">
        <v>1281266</v>
      </c>
      <c r="F37" s="102">
        <v>37197</v>
      </c>
      <c r="G37" s="102">
        <v>135906</v>
      </c>
      <c r="H37" s="102">
        <v>15385</v>
      </c>
      <c r="I37" s="102">
        <v>56201</v>
      </c>
      <c r="J37" s="102">
        <v>51914</v>
      </c>
      <c r="K37" s="102">
        <v>12406</v>
      </c>
    </row>
    <row r="38" spans="1:11" ht="9" customHeight="1">
      <c r="A38" s="99" t="s">
        <v>16</v>
      </c>
      <c r="B38" s="102">
        <v>2250747</v>
      </c>
      <c r="C38" s="102">
        <v>2250726</v>
      </c>
      <c r="D38" s="102">
        <v>2239757</v>
      </c>
      <c r="E38" s="102">
        <v>10693</v>
      </c>
      <c r="F38" s="102">
        <v>276</v>
      </c>
      <c r="G38" s="102">
        <v>21</v>
      </c>
      <c r="H38" s="102">
        <v>8</v>
      </c>
      <c r="I38" s="102">
        <v>3</v>
      </c>
      <c r="J38" s="102">
        <v>0</v>
      </c>
      <c r="K38" s="102">
        <v>10</v>
      </c>
    </row>
    <row r="39" spans="1:11" ht="9" customHeight="1">
      <c r="A39" s="99" t="s">
        <v>17</v>
      </c>
      <c r="B39" s="102">
        <v>67677</v>
      </c>
      <c r="C39" s="102">
        <v>67656</v>
      </c>
      <c r="D39" s="102">
        <v>66957</v>
      </c>
      <c r="E39" s="102">
        <v>644</v>
      </c>
      <c r="F39" s="102">
        <v>55</v>
      </c>
      <c r="G39" s="102">
        <v>21</v>
      </c>
      <c r="H39" s="102">
        <v>3</v>
      </c>
      <c r="I39" s="102">
        <v>6</v>
      </c>
      <c r="J39" s="102">
        <v>9</v>
      </c>
      <c r="K39" s="102">
        <v>3</v>
      </c>
    </row>
    <row r="40" spans="1:11" ht="9" customHeight="1">
      <c r="A40" s="99" t="s">
        <v>2</v>
      </c>
      <c r="B40" s="102">
        <v>244411</v>
      </c>
      <c r="C40" s="102">
        <v>242949</v>
      </c>
      <c r="D40" s="102">
        <v>240041</v>
      </c>
      <c r="E40" s="102">
        <v>2877</v>
      </c>
      <c r="F40" s="102">
        <v>31</v>
      </c>
      <c r="G40" s="102">
        <v>1462</v>
      </c>
      <c r="H40" s="102">
        <v>974</v>
      </c>
      <c r="I40" s="102">
        <v>81</v>
      </c>
      <c r="J40" s="102">
        <v>223</v>
      </c>
      <c r="K40" s="102">
        <v>184</v>
      </c>
    </row>
    <row r="41" spans="1:11" ht="9" customHeight="1" thickBo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</row>
    <row r="42" spans="1:11" s="104" customFormat="1" ht="9" customHeight="1" thickTop="1">
      <c r="A42" s="487" t="s">
        <v>58</v>
      </c>
      <c r="B42" s="69"/>
      <c r="C42" s="69"/>
      <c r="D42" s="69"/>
      <c r="E42" s="69"/>
      <c r="F42" s="105"/>
      <c r="G42" s="71"/>
      <c r="H42" s="71"/>
      <c r="I42" s="71"/>
      <c r="J42" s="71"/>
      <c r="K42" s="71"/>
    </row>
    <row r="43" spans="1:11" ht="9" customHeight="1">
      <c r="A43" s="627" t="s">
        <v>28</v>
      </c>
      <c r="B43" s="628"/>
      <c r="C43" s="628"/>
      <c r="D43" s="628"/>
      <c r="E43" s="628"/>
      <c r="F43" s="628"/>
      <c r="G43" s="628"/>
      <c r="H43" s="628"/>
      <c r="I43" s="628"/>
      <c r="J43" s="628"/>
      <c r="K43" s="628"/>
    </row>
    <row r="44" spans="1:11" ht="9" customHeight="1"/>
    <row r="45" spans="1:11" ht="9" customHeight="1"/>
    <row r="46" spans="1:11" ht="9" customHeight="1"/>
    <row r="47" spans="1:11" ht="9" customHeight="1">
      <c r="C47" s="7"/>
      <c r="D47" s="8"/>
      <c r="E47" s="8"/>
      <c r="F47" s="8"/>
      <c r="G47" s="8"/>
      <c r="H47" s="8"/>
      <c r="I47" s="8"/>
    </row>
    <row r="48" spans="1:11" ht="4.9000000000000004" customHeight="1"/>
    <row r="49" ht="18" customHeight="1"/>
    <row r="50" ht="9" customHeight="1"/>
  </sheetData>
  <mergeCells count="14">
    <mergeCell ref="A43:K43"/>
    <mergeCell ref="H4:H5"/>
    <mergeCell ref="I4:J4"/>
    <mergeCell ref="K4:K5"/>
    <mergeCell ref="A1:K1"/>
    <mergeCell ref="A3:A4"/>
    <mergeCell ref="B3:B5"/>
    <mergeCell ref="C3:F3"/>
    <mergeCell ref="G3:K3"/>
    <mergeCell ref="C4:C5"/>
    <mergeCell ref="D4:D5"/>
    <mergeCell ref="E4:E5"/>
    <mergeCell ref="F4:F5"/>
    <mergeCell ref="G4:G5"/>
  </mergeCells>
  <pageMargins left="0.78740157480314965" right="0.78740157480314965" top="0.78740157480314965" bottom="0.78740157480314965" header="0" footer="0"/>
  <pageSetup paperSize="9" scale="95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4340" r:id="rId4" name="Control 4">
          <controlPr defaultSize="0" r:id="rId5">
            <anchor moveWithCells="1">
              <from>
                <xdr:col>7</xdr:col>
                <xdr:colOff>0</xdr:colOff>
                <xdr:row>59</xdr:row>
                <xdr:rowOff>0</xdr:rowOff>
              </from>
              <to>
                <xdr:col>7</xdr:col>
                <xdr:colOff>76200</xdr:colOff>
                <xdr:row>59</xdr:row>
                <xdr:rowOff>69850</xdr:rowOff>
              </to>
            </anchor>
          </controlPr>
        </control>
      </mc:Choice>
      <mc:Fallback>
        <control shapeId="14340" r:id="rId4" name="Control 4"/>
      </mc:Fallback>
    </mc:AlternateContent>
    <mc:AlternateContent xmlns:mc="http://schemas.openxmlformats.org/markup-compatibility/2006">
      <mc:Choice Requires="x14">
        <control shapeId="14339" r:id="rId6" name="Control 3">
          <controlPr defaultSize="0" r:id="rId5">
            <anchor moveWithCells="1">
              <from>
                <xdr:col>7</xdr:col>
                <xdr:colOff>0</xdr:colOff>
                <xdr:row>59</xdr:row>
                <xdr:rowOff>0</xdr:rowOff>
              </from>
              <to>
                <xdr:col>7</xdr:col>
                <xdr:colOff>76200</xdr:colOff>
                <xdr:row>59</xdr:row>
                <xdr:rowOff>69850</xdr:rowOff>
              </to>
            </anchor>
          </controlPr>
        </control>
      </mc:Choice>
      <mc:Fallback>
        <control shapeId="14339" r:id="rId6" name="Control 3"/>
      </mc:Fallback>
    </mc:AlternateContent>
    <mc:AlternateContent xmlns:mc="http://schemas.openxmlformats.org/markup-compatibility/2006">
      <mc:Choice Requires="x14">
        <control shapeId="14338" r:id="rId7" name="Control 2">
          <controlPr defaultSize="0" r:id="rId5">
            <anchor moveWithCells="1">
              <from>
                <xdr:col>7</xdr:col>
                <xdr:colOff>0</xdr:colOff>
                <xdr:row>59</xdr:row>
                <xdr:rowOff>0</xdr:rowOff>
              </from>
              <to>
                <xdr:col>7</xdr:col>
                <xdr:colOff>76200</xdr:colOff>
                <xdr:row>59</xdr:row>
                <xdr:rowOff>69850</xdr:rowOff>
              </to>
            </anchor>
          </controlPr>
        </control>
      </mc:Choice>
      <mc:Fallback>
        <control shapeId="14338" r:id="rId7" name="Control 2"/>
      </mc:Fallback>
    </mc:AlternateContent>
    <mc:AlternateContent xmlns:mc="http://schemas.openxmlformats.org/markup-compatibility/2006">
      <mc:Choice Requires="x14">
        <control shapeId="14337" r:id="rId8" name="Control 1">
          <controlPr defaultSize="0" r:id="rId5">
            <anchor moveWithCells="1">
              <from>
                <xdr:col>5</xdr:col>
                <xdr:colOff>0</xdr:colOff>
                <xdr:row>59</xdr:row>
                <xdr:rowOff>0</xdr:rowOff>
              </from>
              <to>
                <xdr:col>5</xdr:col>
                <xdr:colOff>76200</xdr:colOff>
                <xdr:row>59</xdr:row>
                <xdr:rowOff>69850</xdr:rowOff>
              </to>
            </anchor>
          </controlPr>
        </control>
      </mc:Choice>
      <mc:Fallback>
        <control shapeId="14337" r:id="rId8" name="Control 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C7320-83DE-49FB-B858-072CB9A3DA56}">
  <sheetPr codeName="Sheet6"/>
  <dimension ref="A1:J49"/>
  <sheetViews>
    <sheetView showGridLines="0" zoomScaleNormal="100" workbookViewId="0">
      <selection sqref="A1:E1"/>
    </sheetView>
  </sheetViews>
  <sheetFormatPr defaultColWidth="7.81640625" defaultRowHeight="12.5"/>
  <cols>
    <col min="1" max="1" width="30.453125" style="71" customWidth="1"/>
    <col min="2" max="5" width="12.7265625" style="71" customWidth="1"/>
    <col min="6" max="6" width="7.81640625" style="71"/>
    <col min="7" max="7" width="7.81640625" style="3"/>
    <col min="8" max="8" width="9.26953125" style="3" bestFit="1" customWidth="1"/>
    <col min="9" max="10" width="7.81640625" style="3"/>
    <col min="11" max="16384" width="7.81640625" style="71"/>
  </cols>
  <sheetData>
    <row r="1" spans="1:10" s="68" customFormat="1" ht="35.25" customHeight="1">
      <c r="A1" s="606" t="s">
        <v>526</v>
      </c>
      <c r="B1" s="606"/>
      <c r="C1" s="606"/>
      <c r="D1" s="606"/>
      <c r="E1" s="606"/>
      <c r="G1" s="2"/>
      <c r="H1" s="548" t="s">
        <v>612</v>
      </c>
      <c r="I1" s="2"/>
      <c r="J1" s="2"/>
    </row>
    <row r="2" spans="1:10" s="3" customFormat="1" ht="9" customHeight="1">
      <c r="A2" s="550" t="s">
        <v>10</v>
      </c>
      <c r="B2" s="622" t="s">
        <v>510</v>
      </c>
      <c r="C2" s="623"/>
      <c r="D2" s="623"/>
      <c r="E2" s="623"/>
    </row>
    <row r="3" spans="1:10" ht="10.15" customHeight="1">
      <c r="A3" s="9" t="s">
        <v>12</v>
      </c>
      <c r="B3" s="63" t="s">
        <v>0</v>
      </c>
      <c r="C3" s="64" t="s">
        <v>15</v>
      </c>
      <c r="D3" s="63" t="s">
        <v>16</v>
      </c>
      <c r="E3" s="64" t="s">
        <v>2</v>
      </c>
    </row>
    <row r="4" spans="1:10" s="75" customFormat="1" ht="4.9000000000000004" customHeight="1">
      <c r="A4" s="72"/>
      <c r="B4" s="74"/>
      <c r="C4" s="74"/>
      <c r="D4" s="74"/>
      <c r="E4" s="74"/>
      <c r="G4" s="12"/>
      <c r="H4" s="12"/>
      <c r="I4" s="12"/>
      <c r="J4" s="12"/>
    </row>
    <row r="5" spans="1:10" ht="9" customHeight="1">
      <c r="A5" s="83" t="s">
        <v>55</v>
      </c>
      <c r="B5" s="84"/>
      <c r="C5" s="85"/>
      <c r="D5" s="84"/>
      <c r="E5" s="85"/>
    </row>
    <row r="6" spans="1:10" ht="9" customHeight="1">
      <c r="A6" s="488" t="s">
        <v>0</v>
      </c>
      <c r="B6" s="92">
        <v>5298463</v>
      </c>
      <c r="C6" s="92">
        <v>2967228</v>
      </c>
      <c r="D6" s="92">
        <v>2217514</v>
      </c>
      <c r="E6" s="92">
        <v>113721</v>
      </c>
    </row>
    <row r="7" spans="1:10" ht="9" customHeight="1">
      <c r="A7" s="4" t="s">
        <v>19</v>
      </c>
      <c r="B7" s="89">
        <v>456429</v>
      </c>
      <c r="C7" s="89">
        <v>265499</v>
      </c>
      <c r="D7" s="89">
        <v>161696</v>
      </c>
      <c r="E7" s="89">
        <v>29234</v>
      </c>
    </row>
    <row r="8" spans="1:10" ht="9" customHeight="1">
      <c r="A8" s="4" t="s">
        <v>25</v>
      </c>
      <c r="B8" s="89">
        <v>600976</v>
      </c>
      <c r="C8" s="89">
        <v>427863</v>
      </c>
      <c r="D8" s="89">
        <v>154511</v>
      </c>
      <c r="E8" s="89">
        <v>18602</v>
      </c>
    </row>
    <row r="9" spans="1:10" ht="9" customHeight="1">
      <c r="A9" s="4" t="s">
        <v>26</v>
      </c>
      <c r="B9" s="89">
        <v>839755</v>
      </c>
      <c r="C9" s="89">
        <v>623333</v>
      </c>
      <c r="D9" s="89">
        <v>199273</v>
      </c>
      <c r="E9" s="89">
        <v>17149</v>
      </c>
    </row>
    <row r="10" spans="1:10" ht="9" customHeight="1">
      <c r="A10" s="4" t="s">
        <v>27</v>
      </c>
      <c r="B10" s="89">
        <v>3401303</v>
      </c>
      <c r="C10" s="89">
        <v>1650533</v>
      </c>
      <c r="D10" s="89">
        <v>1702034</v>
      </c>
      <c r="E10" s="89">
        <v>48736</v>
      </c>
    </row>
    <row r="11" spans="1:10" ht="9" customHeight="1">
      <c r="A11" s="91" t="s">
        <v>60</v>
      </c>
      <c r="B11" s="89"/>
      <c r="C11" s="89"/>
      <c r="D11" s="89"/>
      <c r="E11" s="89"/>
    </row>
    <row r="12" spans="1:10" ht="9" customHeight="1">
      <c r="A12" s="489" t="s">
        <v>0</v>
      </c>
      <c r="B12" s="92">
        <v>5469938</v>
      </c>
      <c r="C12" s="92">
        <v>3062041</v>
      </c>
      <c r="D12" s="92">
        <v>2264859</v>
      </c>
      <c r="E12" s="92">
        <v>143038</v>
      </c>
    </row>
    <row r="13" spans="1:10" ht="9" customHeight="1">
      <c r="A13" s="4" t="s">
        <v>19</v>
      </c>
      <c r="B13" s="89">
        <v>457096</v>
      </c>
      <c r="C13" s="89">
        <v>215551</v>
      </c>
      <c r="D13" s="89">
        <v>198419</v>
      </c>
      <c r="E13" s="89">
        <v>43126</v>
      </c>
    </row>
    <row r="14" spans="1:10" ht="9" customHeight="1">
      <c r="A14" s="4" t="s">
        <v>25</v>
      </c>
      <c r="B14" s="89">
        <v>689221</v>
      </c>
      <c r="C14" s="89">
        <v>467175</v>
      </c>
      <c r="D14" s="89">
        <v>195067</v>
      </c>
      <c r="E14" s="89">
        <v>26979</v>
      </c>
    </row>
    <row r="15" spans="1:10" ht="9" customHeight="1">
      <c r="A15" s="4" t="s">
        <v>26</v>
      </c>
      <c r="B15" s="89">
        <v>931090</v>
      </c>
      <c r="C15" s="89">
        <v>704178</v>
      </c>
      <c r="D15" s="89">
        <v>203369</v>
      </c>
      <c r="E15" s="89">
        <v>23543</v>
      </c>
    </row>
    <row r="16" spans="1:10" ht="9" customHeight="1">
      <c r="A16" s="4" t="s">
        <v>27</v>
      </c>
      <c r="B16" s="89">
        <v>3392531</v>
      </c>
      <c r="C16" s="89">
        <v>1675137</v>
      </c>
      <c r="D16" s="89">
        <v>1668004</v>
      </c>
      <c r="E16" s="89">
        <v>49390</v>
      </c>
    </row>
    <row r="17" spans="1:5" ht="9" customHeight="1">
      <c r="A17" s="91" t="s">
        <v>61</v>
      </c>
      <c r="B17" s="89"/>
      <c r="C17" s="89"/>
      <c r="D17" s="89"/>
      <c r="E17" s="89"/>
    </row>
    <row r="18" spans="1:5" ht="9" customHeight="1">
      <c r="A18" s="489" t="s">
        <v>0</v>
      </c>
      <c r="B18" s="92">
        <v>5581160</v>
      </c>
      <c r="C18" s="92">
        <v>3160637</v>
      </c>
      <c r="D18" s="92">
        <v>2241230</v>
      </c>
      <c r="E18" s="92">
        <v>179293</v>
      </c>
    </row>
    <row r="19" spans="1:5" ht="9" customHeight="1">
      <c r="A19" s="4" t="s">
        <v>19</v>
      </c>
      <c r="B19" s="89">
        <v>370950</v>
      </c>
      <c r="C19" s="94">
        <v>138004</v>
      </c>
      <c r="D19" s="89">
        <v>173702</v>
      </c>
      <c r="E19" s="89">
        <v>59244</v>
      </c>
    </row>
    <row r="20" spans="1:5" ht="9" customHeight="1">
      <c r="A20" s="4" t="s">
        <v>25</v>
      </c>
      <c r="B20" s="89">
        <v>723586</v>
      </c>
      <c r="C20" s="94">
        <v>449503</v>
      </c>
      <c r="D20" s="89">
        <v>234459</v>
      </c>
      <c r="E20" s="89">
        <v>39624</v>
      </c>
    </row>
    <row r="21" spans="1:5" ht="9" customHeight="1">
      <c r="A21" s="4" t="s">
        <v>26</v>
      </c>
      <c r="B21" s="89">
        <v>892275</v>
      </c>
      <c r="C21" s="94">
        <v>686452</v>
      </c>
      <c r="D21" s="89">
        <v>177587</v>
      </c>
      <c r="E21" s="89">
        <v>28236</v>
      </c>
    </row>
    <row r="22" spans="1:5" ht="9" customHeight="1">
      <c r="A22" s="4" t="s">
        <v>27</v>
      </c>
      <c r="B22" s="89">
        <v>3594349</v>
      </c>
      <c r="C22" s="94">
        <v>1886678</v>
      </c>
      <c r="D22" s="89">
        <v>1655482</v>
      </c>
      <c r="E22" s="89">
        <v>52189</v>
      </c>
    </row>
    <row r="23" spans="1:5">
      <c r="A23" s="91" t="s">
        <v>509</v>
      </c>
      <c r="B23" s="89"/>
      <c r="C23" s="89"/>
      <c r="D23" s="89"/>
      <c r="E23" s="89"/>
    </row>
    <row r="24" spans="1:5" ht="9" customHeight="1">
      <c r="A24" s="489" t="s">
        <v>0</v>
      </c>
      <c r="B24" s="92">
        <v>5648121</v>
      </c>
      <c r="C24" s="92">
        <v>3193288</v>
      </c>
      <c r="D24" s="92">
        <v>2219668</v>
      </c>
      <c r="E24" s="92">
        <v>235165</v>
      </c>
    </row>
    <row r="25" spans="1:5" ht="9" customHeight="1">
      <c r="A25" s="4" t="s">
        <v>19</v>
      </c>
      <c r="B25" s="89">
        <v>293926</v>
      </c>
      <c r="C25" s="89">
        <v>80183</v>
      </c>
      <c r="D25" s="89">
        <v>126514</v>
      </c>
      <c r="E25" s="89">
        <v>87229</v>
      </c>
    </row>
    <row r="26" spans="1:5" ht="9" customHeight="1">
      <c r="A26" s="4" t="s">
        <v>25</v>
      </c>
      <c r="B26" s="89">
        <v>728155</v>
      </c>
      <c r="C26" s="89">
        <v>389311</v>
      </c>
      <c r="D26" s="89">
        <v>279007</v>
      </c>
      <c r="E26" s="89">
        <v>59837</v>
      </c>
    </row>
    <row r="27" spans="1:5" ht="9" customHeight="1">
      <c r="A27" s="4" t="s">
        <v>26</v>
      </c>
      <c r="B27" s="89">
        <v>969417</v>
      </c>
      <c r="C27" s="89">
        <v>728948</v>
      </c>
      <c r="D27" s="89">
        <v>205910</v>
      </c>
      <c r="E27" s="89">
        <v>34559</v>
      </c>
    </row>
    <row r="28" spans="1:5" ht="9" customHeight="1">
      <c r="A28" s="4" t="s">
        <v>27</v>
      </c>
      <c r="B28" s="89">
        <v>3656623</v>
      </c>
      <c r="C28" s="89">
        <v>1994846</v>
      </c>
      <c r="D28" s="89">
        <v>1608237</v>
      </c>
      <c r="E28" s="89">
        <v>53540</v>
      </c>
    </row>
    <row r="29" spans="1:5">
      <c r="A29" s="91" t="s">
        <v>584</v>
      </c>
      <c r="B29" s="89"/>
      <c r="C29" s="89"/>
      <c r="D29" s="89"/>
      <c r="E29" s="89"/>
    </row>
    <row r="30" spans="1:5" ht="9" customHeight="1">
      <c r="A30" s="489" t="s">
        <v>0</v>
      </c>
      <c r="B30" s="92">
        <v>5794954</v>
      </c>
      <c r="C30" s="92">
        <v>3247214</v>
      </c>
      <c r="D30" s="92">
        <v>2239765</v>
      </c>
      <c r="E30" s="92">
        <v>307974</v>
      </c>
    </row>
    <row r="31" spans="1:5" ht="9" customHeight="1">
      <c r="A31" s="4" t="s">
        <v>19</v>
      </c>
      <c r="B31" s="89">
        <v>311980</v>
      </c>
      <c r="C31" s="89">
        <v>62074</v>
      </c>
      <c r="D31" s="89">
        <v>130539</v>
      </c>
      <c r="E31" s="89">
        <v>119366</v>
      </c>
    </row>
    <row r="32" spans="1:5" ht="9" customHeight="1">
      <c r="A32" s="4" t="s">
        <v>25</v>
      </c>
      <c r="B32" s="89">
        <v>645611</v>
      </c>
      <c r="C32" s="89">
        <v>288714</v>
      </c>
      <c r="D32" s="89">
        <v>270410</v>
      </c>
      <c r="E32" s="89">
        <v>86487</v>
      </c>
    </row>
    <row r="33" spans="1:5" ht="9" customHeight="1">
      <c r="A33" s="4" t="s">
        <v>26</v>
      </c>
      <c r="B33" s="89">
        <v>1113989</v>
      </c>
      <c r="C33" s="89">
        <v>807410</v>
      </c>
      <c r="D33" s="89">
        <v>261197</v>
      </c>
      <c r="E33" s="89">
        <v>45382</v>
      </c>
    </row>
    <row r="34" spans="1:5" ht="9" customHeight="1">
      <c r="A34" s="4" t="s">
        <v>27</v>
      </c>
      <c r="B34" s="89">
        <v>3723374</v>
      </c>
      <c r="C34" s="89">
        <v>2089016</v>
      </c>
      <c r="D34" s="89">
        <v>1577619</v>
      </c>
      <c r="E34" s="89">
        <v>56739</v>
      </c>
    </row>
    <row r="35" spans="1:5" ht="6.75" customHeight="1" thickBot="1">
      <c r="A35" s="81"/>
      <c r="B35" s="81"/>
      <c r="C35" s="81"/>
      <c r="D35" s="81"/>
      <c r="E35" s="81"/>
    </row>
    <row r="36" spans="1:5" ht="10" customHeight="1" thickTop="1">
      <c r="A36" s="487" t="s">
        <v>58</v>
      </c>
    </row>
    <row r="37" spans="1:5">
      <c r="A37" s="611" t="s">
        <v>29</v>
      </c>
      <c r="B37" s="611"/>
      <c r="C37" s="611"/>
      <c r="D37" s="611"/>
      <c r="E37" s="611"/>
    </row>
    <row r="38" spans="1:5">
      <c r="B38" s="69"/>
      <c r="D38" s="69"/>
    </row>
    <row r="39" spans="1:5">
      <c r="B39" s="58"/>
    </row>
    <row r="40" spans="1:5">
      <c r="B40" s="58"/>
      <c r="D40" s="82"/>
    </row>
    <row r="41" spans="1:5">
      <c r="B41" s="58"/>
    </row>
    <row r="42" spans="1:5">
      <c r="B42" s="58"/>
      <c r="C42" s="7"/>
      <c r="D42" s="8"/>
      <c r="E42" s="7"/>
    </row>
    <row r="43" spans="1:5">
      <c r="B43" s="58"/>
    </row>
    <row r="46" spans="1:5">
      <c r="A46" s="58"/>
      <c r="B46" s="58"/>
      <c r="D46" s="58"/>
      <c r="E46" s="58"/>
    </row>
    <row r="47" spans="1:5">
      <c r="A47" s="58"/>
      <c r="B47" s="58"/>
      <c r="D47" s="58"/>
      <c r="E47" s="58"/>
    </row>
    <row r="48" spans="1:5">
      <c r="A48" s="58"/>
      <c r="B48" s="58"/>
      <c r="D48" s="58"/>
      <c r="E48" s="58"/>
    </row>
    <row r="49" spans="1:5">
      <c r="A49" s="58"/>
      <c r="B49" s="58"/>
      <c r="D49" s="58"/>
      <c r="E49" s="58"/>
    </row>
  </sheetData>
  <mergeCells count="3">
    <mergeCell ref="A1:E1"/>
    <mergeCell ref="B2:E2"/>
    <mergeCell ref="A37:E37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03BBC-7038-42BE-8EAC-0E56BDB83FF6}">
  <sheetPr codeName="Sheet16"/>
  <dimension ref="A1:I21"/>
  <sheetViews>
    <sheetView showGridLines="0" zoomScaleNormal="100" workbookViewId="0">
      <selection sqref="A1:F1"/>
    </sheetView>
  </sheetViews>
  <sheetFormatPr defaultColWidth="9.1796875" defaultRowHeight="12.5"/>
  <cols>
    <col min="1" max="1" width="21.7265625" style="60" customWidth="1"/>
    <col min="2" max="6" width="10.7265625" style="60" customWidth="1"/>
    <col min="7" max="16384" width="9.1796875" style="60"/>
  </cols>
  <sheetData>
    <row r="1" spans="1:9" s="106" customFormat="1" ht="15.5">
      <c r="A1" s="633" t="s">
        <v>527</v>
      </c>
      <c r="B1" s="633"/>
      <c r="C1" s="633"/>
      <c r="D1" s="633"/>
      <c r="E1" s="633"/>
      <c r="F1" s="633"/>
      <c r="I1" s="548" t="s">
        <v>612</v>
      </c>
    </row>
    <row r="2" spans="1:9" s="109" customFormat="1" ht="9">
      <c r="A2" s="107"/>
      <c r="B2" s="108"/>
      <c r="F2" s="110" t="s">
        <v>1</v>
      </c>
    </row>
    <row r="3" spans="1:9" s="112" customFormat="1" ht="9">
      <c r="A3" s="111"/>
      <c r="B3" s="59" t="s">
        <v>585</v>
      </c>
      <c r="C3" s="59" t="s">
        <v>62</v>
      </c>
      <c r="D3" s="59" t="s">
        <v>63</v>
      </c>
      <c r="E3" s="59">
        <v>2021</v>
      </c>
      <c r="F3" s="59">
        <v>2022</v>
      </c>
    </row>
    <row r="4" spans="1:9" s="109" customFormat="1" ht="9">
      <c r="A4" s="113"/>
      <c r="B4" s="114"/>
      <c r="C4" s="114"/>
      <c r="D4" s="114"/>
      <c r="E4" s="114"/>
      <c r="F4" s="115"/>
    </row>
    <row r="5" spans="1:9" s="109" customFormat="1" ht="9">
      <c r="A5" s="485" t="s">
        <v>0</v>
      </c>
      <c r="B5" s="486">
        <v>5549969</v>
      </c>
      <c r="C5" s="486">
        <v>5713914</v>
      </c>
      <c r="D5" s="486">
        <v>4852104</v>
      </c>
      <c r="E5" s="486">
        <v>5262134</v>
      </c>
      <c r="F5" s="486">
        <v>5581368</v>
      </c>
      <c r="G5" s="115"/>
      <c r="H5" s="116"/>
      <c r="I5" s="114"/>
    </row>
    <row r="6" spans="1:9" s="109" customFormat="1" ht="9">
      <c r="A6" s="117" t="s">
        <v>17</v>
      </c>
      <c r="B6" s="114">
        <v>39860</v>
      </c>
      <c r="C6" s="118">
        <v>40852</v>
      </c>
      <c r="D6" s="119">
        <v>30796</v>
      </c>
      <c r="E6" s="119">
        <v>34663</v>
      </c>
      <c r="F6" s="119">
        <v>38705</v>
      </c>
      <c r="H6" s="116"/>
      <c r="I6" s="114"/>
    </row>
    <row r="7" spans="1:9" s="109" customFormat="1" ht="9">
      <c r="A7" s="117" t="s">
        <v>20</v>
      </c>
      <c r="B7" s="114">
        <v>1077091</v>
      </c>
      <c r="C7" s="118">
        <v>1115779</v>
      </c>
      <c r="D7" s="119">
        <v>926561</v>
      </c>
      <c r="E7" s="119">
        <v>1019081</v>
      </c>
      <c r="F7" s="119">
        <v>1120861</v>
      </c>
      <c r="H7" s="116"/>
      <c r="I7" s="114"/>
    </row>
    <row r="8" spans="1:9" s="109" customFormat="1" ht="9">
      <c r="A8" s="117" t="s">
        <v>21</v>
      </c>
      <c r="B8" s="114">
        <v>22</v>
      </c>
      <c r="C8" s="118">
        <v>0</v>
      </c>
      <c r="D8" s="120">
        <v>34</v>
      </c>
      <c r="E8" s="120">
        <v>37</v>
      </c>
      <c r="F8" s="120">
        <v>23</v>
      </c>
      <c r="H8" s="116"/>
      <c r="I8" s="114"/>
    </row>
    <row r="9" spans="1:9" s="109" customFormat="1" ht="9">
      <c r="A9" s="117" t="s">
        <v>15</v>
      </c>
      <c r="B9" s="114">
        <v>4379749</v>
      </c>
      <c r="C9" s="118">
        <v>4502687</v>
      </c>
      <c r="D9" s="119">
        <v>3841227</v>
      </c>
      <c r="E9" s="119">
        <v>4150551</v>
      </c>
      <c r="F9" s="119">
        <v>4353814</v>
      </c>
      <c r="H9" s="116"/>
      <c r="I9" s="114"/>
    </row>
    <row r="10" spans="1:9" s="109" customFormat="1" ht="9">
      <c r="A10" s="117" t="s">
        <v>22</v>
      </c>
      <c r="B10" s="114">
        <v>32738</v>
      </c>
      <c r="C10" s="118">
        <v>34389</v>
      </c>
      <c r="D10" s="119">
        <v>31341</v>
      </c>
      <c r="E10" s="119">
        <v>31712</v>
      </c>
      <c r="F10" s="119">
        <v>31149</v>
      </c>
      <c r="H10" s="116"/>
      <c r="I10" s="114"/>
    </row>
    <row r="11" spans="1:9" s="109" customFormat="1" ht="9">
      <c r="A11" s="117" t="s">
        <v>23</v>
      </c>
      <c r="B11" s="114">
        <v>16073</v>
      </c>
      <c r="C11" s="118">
        <v>17508</v>
      </c>
      <c r="D11" s="119">
        <v>20095</v>
      </c>
      <c r="E11" s="119">
        <v>23803</v>
      </c>
      <c r="F11" s="119">
        <v>32728</v>
      </c>
      <c r="H11" s="116"/>
      <c r="I11" s="114"/>
    </row>
    <row r="12" spans="1:9" s="109" customFormat="1" ht="9">
      <c r="A12" s="117" t="s">
        <v>506</v>
      </c>
      <c r="B12" s="114">
        <v>3977</v>
      </c>
      <c r="C12" s="118">
        <v>1686</v>
      </c>
      <c r="D12" s="119">
        <v>1158</v>
      </c>
      <c r="E12" s="119">
        <v>779</v>
      </c>
      <c r="F12" s="119">
        <v>624</v>
      </c>
      <c r="H12" s="116"/>
      <c r="I12" s="114"/>
    </row>
    <row r="13" spans="1:9" s="109" customFormat="1" ht="9.5" thickBot="1">
      <c r="A13" s="121"/>
      <c r="B13" s="121"/>
      <c r="C13" s="121"/>
      <c r="D13" s="121"/>
      <c r="E13" s="121"/>
      <c r="F13" s="121"/>
    </row>
    <row r="14" spans="1:9" s="109" customFormat="1" ht="9.5" thickTop="1">
      <c r="A14" s="487" t="s">
        <v>508</v>
      </c>
    </row>
    <row r="15" spans="1:9" s="109" customFormat="1" ht="9">
      <c r="A15" s="124" t="s">
        <v>613</v>
      </c>
    </row>
    <row r="16" spans="1:9" ht="9" customHeight="1">
      <c r="A16" s="124" t="s">
        <v>507</v>
      </c>
    </row>
    <row r="21" spans="2:6">
      <c r="B21" s="122"/>
      <c r="C21" s="122"/>
      <c r="D21" s="122"/>
      <c r="E21" s="123"/>
      <c r="F21" s="123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1CFDA-9CD8-43F8-BF72-4D4BD58EFCF7}">
  <sheetPr codeName="Sheet17"/>
  <dimension ref="A1:I62"/>
  <sheetViews>
    <sheetView showGridLines="0" zoomScaleNormal="100" workbookViewId="0">
      <selection sqref="A1:F1"/>
    </sheetView>
  </sheetViews>
  <sheetFormatPr defaultRowHeight="12.5"/>
  <cols>
    <col min="1" max="1" width="25.26953125" customWidth="1"/>
    <col min="2" max="6" width="12.26953125" customWidth="1"/>
    <col min="255" max="255" width="25.26953125" customWidth="1"/>
    <col min="256" max="260" width="12.26953125" customWidth="1"/>
    <col min="511" max="511" width="25.26953125" customWidth="1"/>
    <col min="512" max="516" width="12.26953125" customWidth="1"/>
    <col min="767" max="767" width="25.26953125" customWidth="1"/>
    <col min="768" max="772" width="12.26953125" customWidth="1"/>
    <col min="1023" max="1023" width="25.26953125" customWidth="1"/>
    <col min="1024" max="1028" width="12.26953125" customWidth="1"/>
    <col min="1279" max="1279" width="25.26953125" customWidth="1"/>
    <col min="1280" max="1284" width="12.26953125" customWidth="1"/>
    <col min="1535" max="1535" width="25.26953125" customWidth="1"/>
    <col min="1536" max="1540" width="12.26953125" customWidth="1"/>
    <col min="1791" max="1791" width="25.26953125" customWidth="1"/>
    <col min="1792" max="1796" width="12.26953125" customWidth="1"/>
    <col min="2047" max="2047" width="25.26953125" customWidth="1"/>
    <col min="2048" max="2052" width="12.26953125" customWidth="1"/>
    <col min="2303" max="2303" width="25.26953125" customWidth="1"/>
    <col min="2304" max="2308" width="12.26953125" customWidth="1"/>
    <col min="2559" max="2559" width="25.26953125" customWidth="1"/>
    <col min="2560" max="2564" width="12.26953125" customWidth="1"/>
    <col min="2815" max="2815" width="25.26953125" customWidth="1"/>
    <col min="2816" max="2820" width="12.26953125" customWidth="1"/>
    <col min="3071" max="3071" width="25.26953125" customWidth="1"/>
    <col min="3072" max="3076" width="12.26953125" customWidth="1"/>
    <col min="3327" max="3327" width="25.26953125" customWidth="1"/>
    <col min="3328" max="3332" width="12.26953125" customWidth="1"/>
    <col min="3583" max="3583" width="25.26953125" customWidth="1"/>
    <col min="3584" max="3588" width="12.26953125" customWidth="1"/>
    <col min="3839" max="3839" width="25.26953125" customWidth="1"/>
    <col min="3840" max="3844" width="12.26953125" customWidth="1"/>
    <col min="4095" max="4095" width="25.26953125" customWidth="1"/>
    <col min="4096" max="4100" width="12.26953125" customWidth="1"/>
    <col min="4351" max="4351" width="25.26953125" customWidth="1"/>
    <col min="4352" max="4356" width="12.26953125" customWidth="1"/>
    <col min="4607" max="4607" width="25.26953125" customWidth="1"/>
    <col min="4608" max="4612" width="12.26953125" customWidth="1"/>
    <col min="4863" max="4863" width="25.26953125" customWidth="1"/>
    <col min="4864" max="4868" width="12.26953125" customWidth="1"/>
    <col min="5119" max="5119" width="25.26953125" customWidth="1"/>
    <col min="5120" max="5124" width="12.26953125" customWidth="1"/>
    <col min="5375" max="5375" width="25.26953125" customWidth="1"/>
    <col min="5376" max="5380" width="12.26953125" customWidth="1"/>
    <col min="5631" max="5631" width="25.26953125" customWidth="1"/>
    <col min="5632" max="5636" width="12.26953125" customWidth="1"/>
    <col min="5887" max="5887" width="25.26953125" customWidth="1"/>
    <col min="5888" max="5892" width="12.26953125" customWidth="1"/>
    <col min="6143" max="6143" width="25.26953125" customWidth="1"/>
    <col min="6144" max="6148" width="12.26953125" customWidth="1"/>
    <col min="6399" max="6399" width="25.26953125" customWidth="1"/>
    <col min="6400" max="6404" width="12.26953125" customWidth="1"/>
    <col min="6655" max="6655" width="25.26953125" customWidth="1"/>
    <col min="6656" max="6660" width="12.26953125" customWidth="1"/>
    <col min="6911" max="6911" width="25.26953125" customWidth="1"/>
    <col min="6912" max="6916" width="12.26953125" customWidth="1"/>
    <col min="7167" max="7167" width="25.26953125" customWidth="1"/>
    <col min="7168" max="7172" width="12.26953125" customWidth="1"/>
    <col min="7423" max="7423" width="25.26953125" customWidth="1"/>
    <col min="7424" max="7428" width="12.26953125" customWidth="1"/>
    <col min="7679" max="7679" width="25.26953125" customWidth="1"/>
    <col min="7680" max="7684" width="12.26953125" customWidth="1"/>
    <col min="7935" max="7935" width="25.26953125" customWidth="1"/>
    <col min="7936" max="7940" width="12.26953125" customWidth="1"/>
    <col min="8191" max="8191" width="25.26953125" customWidth="1"/>
    <col min="8192" max="8196" width="12.26953125" customWidth="1"/>
    <col min="8447" max="8447" width="25.26953125" customWidth="1"/>
    <col min="8448" max="8452" width="12.26953125" customWidth="1"/>
    <col min="8703" max="8703" width="25.26953125" customWidth="1"/>
    <col min="8704" max="8708" width="12.26953125" customWidth="1"/>
    <col min="8959" max="8959" width="25.26953125" customWidth="1"/>
    <col min="8960" max="8964" width="12.26953125" customWidth="1"/>
    <col min="9215" max="9215" width="25.26953125" customWidth="1"/>
    <col min="9216" max="9220" width="12.26953125" customWidth="1"/>
    <col min="9471" max="9471" width="25.26953125" customWidth="1"/>
    <col min="9472" max="9476" width="12.26953125" customWidth="1"/>
    <col min="9727" max="9727" width="25.26953125" customWidth="1"/>
    <col min="9728" max="9732" width="12.26953125" customWidth="1"/>
    <col min="9983" max="9983" width="25.26953125" customWidth="1"/>
    <col min="9984" max="9988" width="12.26953125" customWidth="1"/>
    <col min="10239" max="10239" width="25.26953125" customWidth="1"/>
    <col min="10240" max="10244" width="12.26953125" customWidth="1"/>
    <col min="10495" max="10495" width="25.26953125" customWidth="1"/>
    <col min="10496" max="10500" width="12.26953125" customWidth="1"/>
    <col min="10751" max="10751" width="25.26953125" customWidth="1"/>
    <col min="10752" max="10756" width="12.26953125" customWidth="1"/>
    <col min="11007" max="11007" width="25.26953125" customWidth="1"/>
    <col min="11008" max="11012" width="12.26953125" customWidth="1"/>
    <col min="11263" max="11263" width="25.26953125" customWidth="1"/>
    <col min="11264" max="11268" width="12.26953125" customWidth="1"/>
    <col min="11519" max="11519" width="25.26953125" customWidth="1"/>
    <col min="11520" max="11524" width="12.26953125" customWidth="1"/>
    <col min="11775" max="11775" width="25.26953125" customWidth="1"/>
    <col min="11776" max="11780" width="12.26953125" customWidth="1"/>
    <col min="12031" max="12031" width="25.26953125" customWidth="1"/>
    <col min="12032" max="12036" width="12.26953125" customWidth="1"/>
    <col min="12287" max="12287" width="25.26953125" customWidth="1"/>
    <col min="12288" max="12292" width="12.26953125" customWidth="1"/>
    <col min="12543" max="12543" width="25.26953125" customWidth="1"/>
    <col min="12544" max="12548" width="12.26953125" customWidth="1"/>
    <col min="12799" max="12799" width="25.26953125" customWidth="1"/>
    <col min="12800" max="12804" width="12.26953125" customWidth="1"/>
    <col min="13055" max="13055" width="25.26953125" customWidth="1"/>
    <col min="13056" max="13060" width="12.26953125" customWidth="1"/>
    <col min="13311" max="13311" width="25.26953125" customWidth="1"/>
    <col min="13312" max="13316" width="12.26953125" customWidth="1"/>
    <col min="13567" max="13567" width="25.26953125" customWidth="1"/>
    <col min="13568" max="13572" width="12.26953125" customWidth="1"/>
    <col min="13823" max="13823" width="25.26953125" customWidth="1"/>
    <col min="13824" max="13828" width="12.26953125" customWidth="1"/>
    <col min="14079" max="14079" width="25.26953125" customWidth="1"/>
    <col min="14080" max="14084" width="12.26953125" customWidth="1"/>
    <col min="14335" max="14335" width="25.26953125" customWidth="1"/>
    <col min="14336" max="14340" width="12.26953125" customWidth="1"/>
    <col min="14591" max="14591" width="25.26953125" customWidth="1"/>
    <col min="14592" max="14596" width="12.26953125" customWidth="1"/>
    <col min="14847" max="14847" width="25.26953125" customWidth="1"/>
    <col min="14848" max="14852" width="12.26953125" customWidth="1"/>
    <col min="15103" max="15103" width="25.26953125" customWidth="1"/>
    <col min="15104" max="15108" width="12.26953125" customWidth="1"/>
    <col min="15359" max="15359" width="25.26953125" customWidth="1"/>
    <col min="15360" max="15364" width="12.26953125" customWidth="1"/>
    <col min="15615" max="15615" width="25.26953125" customWidth="1"/>
    <col min="15616" max="15620" width="12.26953125" customWidth="1"/>
    <col min="15871" max="15871" width="25.26953125" customWidth="1"/>
    <col min="15872" max="15876" width="12.26953125" customWidth="1"/>
    <col min="16127" max="16127" width="25.26953125" customWidth="1"/>
    <col min="16128" max="16132" width="12.26953125" customWidth="1"/>
  </cols>
  <sheetData>
    <row r="1" spans="1:9" ht="30" customHeight="1">
      <c r="A1" s="634" t="s">
        <v>528</v>
      </c>
      <c r="B1" s="634"/>
      <c r="C1" s="634"/>
      <c r="D1" s="634"/>
      <c r="E1" s="634"/>
      <c r="F1" s="634"/>
      <c r="G1" s="154"/>
      <c r="I1" s="548" t="s">
        <v>612</v>
      </c>
    </row>
    <row r="2" spans="1:9" ht="9" customHeight="1">
      <c r="A2" s="212"/>
      <c r="B2" s="212"/>
      <c r="C2" s="212"/>
      <c r="D2" s="213"/>
      <c r="E2" s="213"/>
      <c r="F2" s="214" t="s">
        <v>171</v>
      </c>
    </row>
    <row r="3" spans="1:9" ht="10.15" customHeight="1">
      <c r="A3" s="635" t="s">
        <v>172</v>
      </c>
      <c r="B3" s="636" t="s">
        <v>173</v>
      </c>
      <c r="C3" s="637"/>
      <c r="D3" s="637"/>
      <c r="E3" s="637"/>
      <c r="F3" s="637"/>
    </row>
    <row r="4" spans="1:9" ht="10.15" customHeight="1">
      <c r="A4" s="635"/>
      <c r="B4" s="215">
        <v>2018</v>
      </c>
      <c r="C4" s="215">
        <v>2019</v>
      </c>
      <c r="D4" s="215">
        <v>2020</v>
      </c>
      <c r="E4" s="215">
        <v>2021</v>
      </c>
      <c r="F4" s="215" t="s">
        <v>587</v>
      </c>
    </row>
    <row r="5" spans="1:9" ht="5.15" customHeight="1">
      <c r="A5" s="216"/>
    </row>
    <row r="6" spans="1:9" ht="9" customHeight="1">
      <c r="A6" s="217" t="s">
        <v>174</v>
      </c>
    </row>
    <row r="7" spans="1:9" ht="9" customHeight="1">
      <c r="A7" s="218" t="s">
        <v>175</v>
      </c>
      <c r="B7" s="219">
        <f>+B8+B13</f>
        <v>6163.8530000000001</v>
      </c>
      <c r="C7" s="219">
        <f>+C8+C13</f>
        <v>10956.312</v>
      </c>
      <c r="D7" s="219">
        <f>+D8+D13</f>
        <v>13408.807000000001</v>
      </c>
      <c r="E7" s="219">
        <f>+E8+E13</f>
        <v>8884.5550000000003</v>
      </c>
      <c r="F7" s="219">
        <f>+F8+F13</f>
        <v>14193.118999999999</v>
      </c>
    </row>
    <row r="8" spans="1:9" ht="9" customHeight="1">
      <c r="A8" s="218" t="s">
        <v>176</v>
      </c>
      <c r="B8" s="219">
        <f>SUM(B9:B12)</f>
        <v>1659.8869999999999</v>
      </c>
      <c r="C8" s="219">
        <f>SUM(C9:C12)</f>
        <v>2551.2130000000002</v>
      </c>
      <c r="D8" s="219">
        <f>SUM(D9:D12)</f>
        <v>4107.0210000000006</v>
      </c>
      <c r="E8" s="219">
        <f>SUM(E9:E12)</f>
        <v>3224.6970000000001</v>
      </c>
      <c r="F8" s="219">
        <f>SUM(F9:F12)</f>
        <v>6019.7759999999998</v>
      </c>
    </row>
    <row r="9" spans="1:9" ht="9" customHeight="1">
      <c r="A9" s="220" t="s">
        <v>177</v>
      </c>
      <c r="B9" s="221">
        <f t="shared" ref="B9:F12" si="0">+B20+B31+B42+B53</f>
        <v>227.15100000000001</v>
      </c>
      <c r="C9" s="221">
        <f t="shared" si="0"/>
        <v>296.84100000000001</v>
      </c>
      <c r="D9" s="221">
        <f t="shared" si="0"/>
        <v>599.00099999999998</v>
      </c>
      <c r="E9" s="221">
        <f t="shared" si="0"/>
        <v>823.59899999999993</v>
      </c>
      <c r="F9" s="221">
        <f t="shared" si="0"/>
        <v>690.02299999999991</v>
      </c>
    </row>
    <row r="10" spans="1:9" ht="9" customHeight="1">
      <c r="A10" s="220" t="s">
        <v>178</v>
      </c>
      <c r="B10" s="221">
        <v>1171.6109999999999</v>
      </c>
      <c r="C10" s="221">
        <f t="shared" si="0"/>
        <v>2221.288</v>
      </c>
      <c r="D10" s="221">
        <f t="shared" si="0"/>
        <v>3439.96</v>
      </c>
      <c r="E10" s="221">
        <f t="shared" si="0"/>
        <v>2193.1710000000003</v>
      </c>
      <c r="F10" s="221">
        <f t="shared" si="0"/>
        <v>2575.1959999999999</v>
      </c>
      <c r="I10" s="154"/>
    </row>
    <row r="11" spans="1:9" ht="9" customHeight="1">
      <c r="A11" s="220" t="s">
        <v>179</v>
      </c>
      <c r="B11" s="221">
        <f t="shared" ref="B11:E12" si="1">+B22+B33+B44+B55</f>
        <v>251.41299999999998</v>
      </c>
      <c r="C11" s="221">
        <f t="shared" si="1"/>
        <v>24.724</v>
      </c>
      <c r="D11" s="221">
        <f t="shared" si="1"/>
        <v>54.5</v>
      </c>
      <c r="E11" s="221">
        <f t="shared" si="1"/>
        <v>112.928</v>
      </c>
      <c r="F11" s="221">
        <f t="shared" si="0"/>
        <v>16.928000000000001</v>
      </c>
    </row>
    <row r="12" spans="1:9" ht="9" customHeight="1">
      <c r="A12" s="220" t="s">
        <v>180</v>
      </c>
      <c r="B12" s="221">
        <f t="shared" si="1"/>
        <v>9.7119999999999997</v>
      </c>
      <c r="C12" s="221">
        <f t="shared" si="1"/>
        <v>8.36</v>
      </c>
      <c r="D12" s="221">
        <f t="shared" si="1"/>
        <v>13.56</v>
      </c>
      <c r="E12" s="221">
        <f t="shared" si="1"/>
        <v>94.998999999999995</v>
      </c>
      <c r="F12" s="221">
        <f t="shared" si="0"/>
        <v>2737.6289999999999</v>
      </c>
    </row>
    <row r="13" spans="1:9" ht="9" customHeight="1">
      <c r="A13" s="222" t="s">
        <v>181</v>
      </c>
      <c r="B13" s="219">
        <f>SUM(B14:B16)</f>
        <v>4503.9660000000003</v>
      </c>
      <c r="C13" s="219">
        <f>SUM(C14:C16)</f>
        <v>8405.0990000000002</v>
      </c>
      <c r="D13" s="219">
        <f>SUM(D14:D16)</f>
        <v>9301.7860000000001</v>
      </c>
      <c r="E13" s="219">
        <f>SUM(E14:E16)</f>
        <v>5659.8580000000002</v>
      </c>
      <c r="F13" s="219">
        <f>SUM(F14:F16)</f>
        <v>8173.3429999999998</v>
      </c>
    </row>
    <row r="14" spans="1:9" ht="9" customHeight="1">
      <c r="A14" s="220" t="s">
        <v>182</v>
      </c>
      <c r="B14" s="221">
        <f t="shared" ref="B14:F16" si="2">+B25+B36+B47+B58</f>
        <v>4064.7159999999999</v>
      </c>
      <c r="C14" s="221">
        <f t="shared" si="2"/>
        <v>8355.0990000000002</v>
      </c>
      <c r="D14" s="221">
        <f t="shared" si="2"/>
        <v>9301.7860000000001</v>
      </c>
      <c r="E14" s="221">
        <f t="shared" si="2"/>
        <v>5653.9780000000001</v>
      </c>
      <c r="F14" s="221">
        <f t="shared" si="2"/>
        <v>7872.5439999999999</v>
      </c>
    </row>
    <row r="15" spans="1:9" ht="9" customHeight="1">
      <c r="A15" s="220" t="s">
        <v>183</v>
      </c>
      <c r="B15" s="221">
        <f t="shared" si="2"/>
        <v>439.25</v>
      </c>
      <c r="C15" s="221">
        <f t="shared" si="2"/>
        <v>50</v>
      </c>
      <c r="D15" s="221">
        <f t="shared" si="2"/>
        <v>0</v>
      </c>
      <c r="E15" s="221">
        <f t="shared" si="2"/>
        <v>0</v>
      </c>
      <c r="F15" s="221">
        <f t="shared" si="2"/>
        <v>28.527000000000001</v>
      </c>
    </row>
    <row r="16" spans="1:9" ht="9" customHeight="1">
      <c r="A16" s="220" t="s">
        <v>184</v>
      </c>
      <c r="B16" s="221">
        <f t="shared" si="2"/>
        <v>0</v>
      </c>
      <c r="C16" s="221">
        <f t="shared" si="2"/>
        <v>0</v>
      </c>
      <c r="D16" s="221">
        <f t="shared" si="2"/>
        <v>0</v>
      </c>
      <c r="E16" s="221">
        <f t="shared" si="2"/>
        <v>5.88</v>
      </c>
      <c r="F16" s="221">
        <f t="shared" si="2"/>
        <v>272.27199999999999</v>
      </c>
    </row>
    <row r="17" spans="1:7" ht="9" customHeight="1">
      <c r="A17" s="217" t="s">
        <v>185</v>
      </c>
      <c r="B17" s="221"/>
      <c r="C17" s="221"/>
      <c r="D17" s="221"/>
      <c r="E17" s="221"/>
      <c r="F17" s="221"/>
    </row>
    <row r="18" spans="1:7" s="224" customFormat="1" ht="9" customHeight="1">
      <c r="A18" s="218" t="s">
        <v>175</v>
      </c>
      <c r="B18" s="223">
        <f>+B19+B24</f>
        <v>667.255</v>
      </c>
      <c r="C18" s="223">
        <f>+C19+C24</f>
        <v>717.45799999999997</v>
      </c>
      <c r="D18" s="223">
        <f>+D19+D24</f>
        <v>251.56099999999998</v>
      </c>
      <c r="E18" s="223">
        <f>+E19+E24</f>
        <v>838.59</v>
      </c>
      <c r="F18" s="223">
        <f>+F19+F24</f>
        <v>691.36200000000008</v>
      </c>
    </row>
    <row r="19" spans="1:7" ht="9" customHeight="1">
      <c r="A19" s="218" t="s">
        <v>176</v>
      </c>
      <c r="B19" s="219">
        <f>SUM(B20:B23)</f>
        <v>321.81400000000002</v>
      </c>
      <c r="C19" s="219">
        <f>SUM(C20:C23)</f>
        <v>318.27799999999996</v>
      </c>
      <c r="D19" s="219">
        <f>SUM(D20:D23)</f>
        <v>127.053</v>
      </c>
      <c r="E19" s="219">
        <f>SUM(E20:E23)</f>
        <v>330.04</v>
      </c>
      <c r="F19" s="219">
        <f>SUM(F20:F23)</f>
        <v>393.55700000000002</v>
      </c>
    </row>
    <row r="20" spans="1:7" ht="9" customHeight="1">
      <c r="A20" s="220" t="s">
        <v>177</v>
      </c>
      <c r="B20" s="221">
        <v>0</v>
      </c>
      <c r="C20" s="221">
        <v>0</v>
      </c>
      <c r="D20" s="221">
        <v>0</v>
      </c>
      <c r="E20" s="221">
        <v>0</v>
      </c>
      <c r="F20" s="221">
        <v>0</v>
      </c>
    </row>
    <row r="21" spans="1:7" ht="9" customHeight="1">
      <c r="A21" s="220" t="s">
        <v>178</v>
      </c>
      <c r="B21" s="221">
        <v>249.251</v>
      </c>
      <c r="C21" s="221">
        <v>308.05399999999997</v>
      </c>
      <c r="D21" s="221">
        <v>127.053</v>
      </c>
      <c r="E21" s="221">
        <v>330.04</v>
      </c>
      <c r="F21" s="221">
        <v>393.55700000000002</v>
      </c>
    </row>
    <row r="22" spans="1:7" ht="9" customHeight="1">
      <c r="A22" s="220" t="s">
        <v>179</v>
      </c>
      <c r="B22" s="221">
        <v>72.563000000000002</v>
      </c>
      <c r="C22" s="221">
        <v>10.224</v>
      </c>
      <c r="D22" s="221">
        <v>0</v>
      </c>
      <c r="E22" s="221">
        <v>0</v>
      </c>
      <c r="F22" s="221">
        <v>0</v>
      </c>
    </row>
    <row r="23" spans="1:7" ht="9" customHeight="1">
      <c r="A23" s="220" t="s">
        <v>180</v>
      </c>
      <c r="B23" s="221">
        <v>0</v>
      </c>
      <c r="C23" s="221">
        <v>0</v>
      </c>
      <c r="D23" s="221">
        <v>0</v>
      </c>
      <c r="E23" s="221">
        <v>0</v>
      </c>
      <c r="F23" s="221">
        <v>0</v>
      </c>
    </row>
    <row r="24" spans="1:7" ht="9" customHeight="1">
      <c r="A24" s="222" t="s">
        <v>181</v>
      </c>
      <c r="B24" s="219">
        <f>SUM(B25:B27)</f>
        <v>345.44099999999997</v>
      </c>
      <c r="C24" s="219">
        <f>SUM(C25:C27)</f>
        <v>399.18</v>
      </c>
      <c r="D24" s="219">
        <f>SUM(D25:D27)</f>
        <v>124.508</v>
      </c>
      <c r="E24" s="219">
        <f>SUM(E25:E27)</f>
        <v>508.55</v>
      </c>
      <c r="F24" s="219">
        <f>SUM(F25:F27)</f>
        <v>297.80500000000001</v>
      </c>
    </row>
    <row r="25" spans="1:7" ht="9" customHeight="1">
      <c r="A25" s="220" t="s">
        <v>182</v>
      </c>
      <c r="B25" s="221">
        <v>345.44099999999997</v>
      </c>
      <c r="C25" s="221">
        <v>399.18</v>
      </c>
      <c r="D25" s="221">
        <v>124.508</v>
      </c>
      <c r="E25" s="221">
        <v>508.55</v>
      </c>
      <c r="F25" s="221">
        <v>297.80500000000001</v>
      </c>
    </row>
    <row r="26" spans="1:7" ht="9" customHeight="1">
      <c r="A26" s="220" t="s">
        <v>183</v>
      </c>
      <c r="B26" s="221">
        <v>0</v>
      </c>
      <c r="C26" s="221">
        <v>0</v>
      </c>
      <c r="D26" s="221">
        <v>0</v>
      </c>
      <c r="E26" s="221">
        <v>0</v>
      </c>
      <c r="F26" s="221">
        <v>0</v>
      </c>
    </row>
    <row r="27" spans="1:7" ht="9" customHeight="1">
      <c r="A27" s="220" t="s">
        <v>184</v>
      </c>
      <c r="B27" s="221">
        <v>0</v>
      </c>
      <c r="C27" s="221">
        <v>0</v>
      </c>
      <c r="D27" s="221">
        <v>0</v>
      </c>
      <c r="E27" s="221">
        <v>0</v>
      </c>
      <c r="F27" s="221">
        <v>0</v>
      </c>
    </row>
    <row r="28" spans="1:7" ht="9" customHeight="1">
      <c r="A28" s="217" t="s">
        <v>186</v>
      </c>
      <c r="B28" s="221"/>
      <c r="C28" s="221"/>
      <c r="D28" s="221"/>
      <c r="E28" s="221"/>
      <c r="F28" s="221"/>
    </row>
    <row r="29" spans="1:7" ht="9" customHeight="1">
      <c r="A29" s="218" t="s">
        <v>175</v>
      </c>
      <c r="B29" s="219">
        <v>616.90699999999993</v>
      </c>
      <c r="C29" s="219">
        <f>+C30+C35</f>
        <v>93.120999999999995</v>
      </c>
      <c r="D29" s="219">
        <f>+D30+D35</f>
        <v>1438.6410000000001</v>
      </c>
      <c r="E29" s="219">
        <f>+E30+E35</f>
        <v>98.414999999999992</v>
      </c>
      <c r="F29" s="219">
        <f>+F30+F35</f>
        <v>346.178</v>
      </c>
    </row>
    <row r="30" spans="1:7" ht="9" customHeight="1">
      <c r="A30" s="218" t="s">
        <v>176</v>
      </c>
      <c r="B30" s="219">
        <v>177.65699999999998</v>
      </c>
      <c r="C30" s="219">
        <f>SUM(C31:C34)</f>
        <v>93.120999999999995</v>
      </c>
      <c r="D30" s="219">
        <f>SUM(D31:D34)</f>
        <v>1106.808</v>
      </c>
      <c r="E30" s="219">
        <f>SUM(E31:E34)</f>
        <v>98.414999999999992</v>
      </c>
      <c r="F30" s="219">
        <f>SUM(F31:F34)</f>
        <v>192.33199999999999</v>
      </c>
    </row>
    <row r="31" spans="1:7" ht="9" customHeight="1">
      <c r="A31" s="220" t="s">
        <v>177</v>
      </c>
      <c r="B31" s="221">
        <v>0</v>
      </c>
      <c r="C31" s="221">
        <v>0</v>
      </c>
      <c r="D31" s="221">
        <v>9.8119999999999994</v>
      </c>
      <c r="E31" s="221">
        <v>19.048999999999999</v>
      </c>
      <c r="F31" s="221">
        <v>17.885999999999999</v>
      </c>
    </row>
    <row r="32" spans="1:7" ht="9" customHeight="1">
      <c r="A32" s="220" t="s">
        <v>178</v>
      </c>
      <c r="B32" s="225" t="s">
        <v>187</v>
      </c>
      <c r="C32" s="225">
        <v>93.120999999999995</v>
      </c>
      <c r="D32" s="225">
        <v>1096.9960000000001</v>
      </c>
      <c r="E32" s="225">
        <v>79.366</v>
      </c>
      <c r="F32" s="225">
        <v>163.44800000000001</v>
      </c>
      <c r="G32" s="226"/>
    </row>
    <row r="33" spans="1:6" ht="9" customHeight="1">
      <c r="A33" s="220" t="s">
        <v>179</v>
      </c>
      <c r="B33" s="221">
        <v>177.63499999999999</v>
      </c>
      <c r="C33" s="221">
        <v>0</v>
      </c>
      <c r="D33" s="221">
        <v>0</v>
      </c>
      <c r="E33" s="221">
        <v>0</v>
      </c>
      <c r="F33" s="221">
        <v>0</v>
      </c>
    </row>
    <row r="34" spans="1:6" ht="9" customHeight="1">
      <c r="A34" s="220" t="s">
        <v>180</v>
      </c>
      <c r="B34" s="221">
        <v>0</v>
      </c>
      <c r="C34" s="221">
        <v>0</v>
      </c>
      <c r="D34" s="221">
        <v>0</v>
      </c>
      <c r="E34" s="221">
        <v>0</v>
      </c>
      <c r="F34" s="221">
        <v>10.997999999999999</v>
      </c>
    </row>
    <row r="35" spans="1:6" ht="9" customHeight="1">
      <c r="A35" s="222" t="s">
        <v>181</v>
      </c>
      <c r="B35" s="219">
        <f>SUM(B36:B38)</f>
        <v>439.25</v>
      </c>
      <c r="C35" s="219">
        <f>SUM(C36:C38)</f>
        <v>0</v>
      </c>
      <c r="D35" s="219">
        <f>SUM(D36:D38)</f>
        <v>331.83300000000003</v>
      </c>
      <c r="E35" s="219">
        <f>SUM(E36:E38)</f>
        <v>0</v>
      </c>
      <c r="F35" s="219">
        <f>SUM(F36:F38)</f>
        <v>153.846</v>
      </c>
    </row>
    <row r="36" spans="1:6" ht="9" customHeight="1">
      <c r="A36" s="220" t="s">
        <v>182</v>
      </c>
      <c r="B36" s="221">
        <v>0</v>
      </c>
      <c r="C36" s="221">
        <v>0</v>
      </c>
      <c r="D36" s="221">
        <v>331.83300000000003</v>
      </c>
      <c r="E36" s="221">
        <v>0</v>
      </c>
      <c r="F36" s="221">
        <v>153.846</v>
      </c>
    </row>
    <row r="37" spans="1:6" ht="9" customHeight="1">
      <c r="A37" s="220" t="s">
        <v>183</v>
      </c>
      <c r="B37" s="221">
        <v>439.25</v>
      </c>
      <c r="C37" s="221">
        <v>0</v>
      </c>
      <c r="D37" s="221">
        <v>0</v>
      </c>
      <c r="E37" s="221">
        <v>0</v>
      </c>
      <c r="F37" s="221">
        <v>0</v>
      </c>
    </row>
    <row r="38" spans="1:6" ht="9" customHeight="1">
      <c r="A38" s="220" t="s">
        <v>184</v>
      </c>
      <c r="B38" s="221">
        <v>0</v>
      </c>
      <c r="C38" s="221">
        <v>0</v>
      </c>
      <c r="D38" s="221">
        <v>0</v>
      </c>
      <c r="E38" s="221">
        <v>0</v>
      </c>
      <c r="F38" s="221">
        <v>0</v>
      </c>
    </row>
    <row r="39" spans="1:6" ht="9" customHeight="1">
      <c r="A39" s="217" t="s">
        <v>188</v>
      </c>
      <c r="B39" s="221"/>
      <c r="C39" s="221"/>
      <c r="D39" s="221"/>
      <c r="E39" s="221"/>
      <c r="F39" s="221"/>
    </row>
    <row r="40" spans="1:6" ht="9" customHeight="1">
      <c r="A40" s="218" t="s">
        <v>175</v>
      </c>
      <c r="B40" s="219">
        <f>+B41+B46</f>
        <v>0</v>
      </c>
      <c r="C40" s="219">
        <f>+C41+C46</f>
        <v>0</v>
      </c>
      <c r="D40" s="219">
        <f>+D41+D46</f>
        <v>0</v>
      </c>
      <c r="E40" s="219">
        <f>+E41+E46</f>
        <v>0</v>
      </c>
      <c r="F40" s="219">
        <f>+F41+F46</f>
        <v>0</v>
      </c>
    </row>
    <row r="41" spans="1:6" ht="9" customHeight="1">
      <c r="A41" s="218" t="s">
        <v>176</v>
      </c>
      <c r="B41" s="219">
        <f>SUM(B42:B45)</f>
        <v>0</v>
      </c>
      <c r="C41" s="219">
        <f>SUM(C42:C45)</f>
        <v>0</v>
      </c>
      <c r="D41" s="219">
        <f>SUM(D42:D45)</f>
        <v>0</v>
      </c>
      <c r="E41" s="219">
        <f>SUM(E42:E45)</f>
        <v>0</v>
      </c>
      <c r="F41" s="219">
        <f>SUM(F42:F45)</f>
        <v>0</v>
      </c>
    </row>
    <row r="42" spans="1:6" ht="9" customHeight="1">
      <c r="A42" s="220" t="s">
        <v>177</v>
      </c>
      <c r="B42" s="221">
        <v>0</v>
      </c>
      <c r="C42" s="221">
        <v>0</v>
      </c>
      <c r="D42" s="221">
        <v>0</v>
      </c>
      <c r="E42" s="221">
        <v>0</v>
      </c>
      <c r="F42" s="221">
        <v>0</v>
      </c>
    </row>
    <row r="43" spans="1:6" ht="9" customHeight="1">
      <c r="A43" s="220" t="s">
        <v>178</v>
      </c>
      <c r="B43" s="221">
        <v>0</v>
      </c>
      <c r="C43" s="221">
        <v>0</v>
      </c>
      <c r="D43" s="221">
        <v>0</v>
      </c>
      <c r="E43" s="221">
        <v>0</v>
      </c>
      <c r="F43" s="221">
        <v>0</v>
      </c>
    </row>
    <row r="44" spans="1:6" ht="9" customHeight="1">
      <c r="A44" s="220" t="s">
        <v>179</v>
      </c>
      <c r="B44" s="221">
        <v>0</v>
      </c>
      <c r="C44" s="221">
        <v>0</v>
      </c>
      <c r="D44" s="221">
        <v>0</v>
      </c>
      <c r="E44" s="221">
        <v>0</v>
      </c>
      <c r="F44" s="221">
        <v>0</v>
      </c>
    </row>
    <row r="45" spans="1:6" ht="9" customHeight="1">
      <c r="A45" s="220" t="s">
        <v>180</v>
      </c>
      <c r="B45" s="221">
        <v>0</v>
      </c>
      <c r="C45" s="221">
        <v>0</v>
      </c>
      <c r="D45" s="221">
        <v>0</v>
      </c>
      <c r="E45" s="221">
        <v>0</v>
      </c>
      <c r="F45" s="221">
        <v>0</v>
      </c>
    </row>
    <row r="46" spans="1:6" ht="9" customHeight="1">
      <c r="A46" s="222" t="s">
        <v>181</v>
      </c>
      <c r="B46" s="219">
        <f>SUM(B47:B49)</f>
        <v>0</v>
      </c>
      <c r="C46" s="219">
        <f>SUM(C47:C49)</f>
        <v>0</v>
      </c>
      <c r="D46" s="219">
        <f>SUM(D47:D49)</f>
        <v>0</v>
      </c>
      <c r="E46" s="219">
        <f>SUM(E47:E49)</f>
        <v>0</v>
      </c>
      <c r="F46" s="219">
        <f>SUM(F47:F49)</f>
        <v>0</v>
      </c>
    </row>
    <row r="47" spans="1:6" ht="9" customHeight="1">
      <c r="A47" s="220" t="s">
        <v>182</v>
      </c>
      <c r="B47" s="221">
        <v>0</v>
      </c>
      <c r="C47" s="221">
        <v>0</v>
      </c>
      <c r="D47" s="221">
        <v>0</v>
      </c>
      <c r="E47" s="221">
        <v>0</v>
      </c>
      <c r="F47" s="221">
        <v>0</v>
      </c>
    </row>
    <row r="48" spans="1:6" ht="9" customHeight="1">
      <c r="A48" s="220" t="s">
        <v>183</v>
      </c>
      <c r="B48" s="221">
        <v>0</v>
      </c>
      <c r="C48" s="221">
        <v>0</v>
      </c>
      <c r="D48" s="221">
        <v>0</v>
      </c>
      <c r="E48" s="221">
        <v>0</v>
      </c>
      <c r="F48" s="221">
        <v>0</v>
      </c>
    </row>
    <row r="49" spans="1:6" ht="9" customHeight="1">
      <c r="A49" s="220" t="s">
        <v>184</v>
      </c>
      <c r="B49" s="221">
        <v>0</v>
      </c>
      <c r="C49" s="221">
        <v>0</v>
      </c>
      <c r="D49" s="221">
        <v>0</v>
      </c>
      <c r="E49" s="221">
        <v>0</v>
      </c>
      <c r="F49" s="221">
        <v>0</v>
      </c>
    </row>
    <row r="50" spans="1:6" ht="9" customHeight="1">
      <c r="A50" s="217" t="s">
        <v>189</v>
      </c>
      <c r="B50" s="221"/>
      <c r="C50" s="221"/>
      <c r="D50" s="221"/>
      <c r="E50" s="221"/>
      <c r="F50" s="221"/>
    </row>
    <row r="51" spans="1:6" ht="9" customHeight="1">
      <c r="A51" s="218" t="s">
        <v>175</v>
      </c>
      <c r="B51" s="219">
        <f>+B52+B57</f>
        <v>4879.6909999999998</v>
      </c>
      <c r="C51" s="219">
        <f>+C52+C57</f>
        <v>10145.733</v>
      </c>
      <c r="D51" s="219">
        <f>+D52+D57</f>
        <v>11718.605</v>
      </c>
      <c r="E51" s="219">
        <f>+E52+E57</f>
        <v>7947.5499999999993</v>
      </c>
      <c r="F51" s="219">
        <f>+F52+F57</f>
        <v>13155.579</v>
      </c>
    </row>
    <row r="52" spans="1:6" ht="9" customHeight="1">
      <c r="A52" s="218" t="s">
        <v>176</v>
      </c>
      <c r="B52" s="219">
        <f>SUM(B53:B56)</f>
        <v>1160.4159999999999</v>
      </c>
      <c r="C52" s="219">
        <f>SUM(C53:C56)</f>
        <v>2139.8140000000003</v>
      </c>
      <c r="D52" s="219">
        <f>SUM(D53:D56)</f>
        <v>2873.16</v>
      </c>
      <c r="E52" s="219">
        <f>SUM(E53:E56)</f>
        <v>2796.2419999999997</v>
      </c>
      <c r="F52" s="219">
        <f>SUM(F53:F56)</f>
        <v>5433.8869999999997</v>
      </c>
    </row>
    <row r="53" spans="1:6" ht="9" customHeight="1">
      <c r="A53" s="220" t="s">
        <v>177</v>
      </c>
      <c r="B53" s="221">
        <v>227.15100000000001</v>
      </c>
      <c r="C53" s="221">
        <v>296.84100000000001</v>
      </c>
      <c r="D53" s="221">
        <v>589.18899999999996</v>
      </c>
      <c r="E53" s="221">
        <v>804.55</v>
      </c>
      <c r="F53" s="221">
        <v>672.13699999999994</v>
      </c>
    </row>
    <row r="54" spans="1:6" ht="9" customHeight="1">
      <c r="A54" s="220" t="s">
        <v>178</v>
      </c>
      <c r="B54" s="221">
        <v>922.33799999999997</v>
      </c>
      <c r="C54" s="221">
        <v>1820.1130000000001</v>
      </c>
      <c r="D54" s="221">
        <v>2215.9110000000001</v>
      </c>
      <c r="E54" s="221">
        <v>1783.7650000000001</v>
      </c>
      <c r="F54" s="221">
        <v>2018.191</v>
      </c>
    </row>
    <row r="55" spans="1:6" ht="9" customHeight="1">
      <c r="A55" s="220" t="s">
        <v>179</v>
      </c>
      <c r="B55" s="221">
        <v>1.2150000000000001</v>
      </c>
      <c r="C55" s="221">
        <v>14.5</v>
      </c>
      <c r="D55" s="221">
        <v>54.5</v>
      </c>
      <c r="E55" s="221">
        <v>112.928</v>
      </c>
      <c r="F55" s="221">
        <v>16.928000000000001</v>
      </c>
    </row>
    <row r="56" spans="1:6" ht="9" customHeight="1">
      <c r="A56" s="220" t="s">
        <v>180</v>
      </c>
      <c r="B56" s="221">
        <v>9.7119999999999997</v>
      </c>
      <c r="C56" s="221">
        <v>8.36</v>
      </c>
      <c r="D56" s="221">
        <v>13.56</v>
      </c>
      <c r="E56" s="221">
        <v>94.998999999999995</v>
      </c>
      <c r="F56" s="221">
        <v>2726.6309999999999</v>
      </c>
    </row>
    <row r="57" spans="1:6" ht="9" customHeight="1">
      <c r="A57" s="222" t="s">
        <v>181</v>
      </c>
      <c r="B57" s="219">
        <f>SUM(B58:B60)</f>
        <v>3719.2750000000001</v>
      </c>
      <c r="C57" s="219">
        <f>SUM(C58:C60)</f>
        <v>8005.9189999999999</v>
      </c>
      <c r="D57" s="219">
        <f>SUM(D58:D60)</f>
        <v>8845.4449999999997</v>
      </c>
      <c r="E57" s="219">
        <f>SUM(E58:E60)</f>
        <v>5151.308</v>
      </c>
      <c r="F57" s="219">
        <f>SUM(F58:F60)</f>
        <v>7721.692</v>
      </c>
    </row>
    <row r="58" spans="1:6" ht="9" customHeight="1">
      <c r="A58" s="220" t="s">
        <v>182</v>
      </c>
      <c r="B58" s="221">
        <v>3719.2750000000001</v>
      </c>
      <c r="C58" s="221">
        <v>7955.9189999999999</v>
      </c>
      <c r="D58" s="221">
        <v>8845.4449999999997</v>
      </c>
      <c r="E58" s="221">
        <v>5145.4279999999999</v>
      </c>
      <c r="F58" s="221">
        <v>7420.893</v>
      </c>
    </row>
    <row r="59" spans="1:6" ht="9" customHeight="1">
      <c r="A59" s="220" t="s">
        <v>183</v>
      </c>
      <c r="B59" s="221">
        <v>0</v>
      </c>
      <c r="C59" s="221">
        <v>50</v>
      </c>
      <c r="D59" s="221">
        <v>0</v>
      </c>
      <c r="E59" s="221">
        <v>0</v>
      </c>
      <c r="F59" s="221">
        <v>28.527000000000001</v>
      </c>
    </row>
    <row r="60" spans="1:6" ht="9" customHeight="1">
      <c r="A60" s="220" t="s">
        <v>184</v>
      </c>
      <c r="B60" s="221">
        <v>0</v>
      </c>
      <c r="C60" s="221">
        <v>0</v>
      </c>
      <c r="D60" s="221">
        <v>0</v>
      </c>
      <c r="E60" s="221">
        <v>5.88</v>
      </c>
      <c r="F60" s="221">
        <v>272.27199999999999</v>
      </c>
    </row>
    <row r="61" spans="1:6" ht="5.15" customHeight="1" thickBot="1">
      <c r="A61" s="227"/>
      <c r="B61" s="228"/>
      <c r="C61" s="228"/>
      <c r="D61" s="228"/>
      <c r="E61" s="228"/>
      <c r="F61" s="228"/>
    </row>
    <row r="62" spans="1:6" ht="9.65" customHeight="1" thickTop="1">
      <c r="A62" s="229" t="s">
        <v>136</v>
      </c>
      <c r="B62" s="141"/>
      <c r="C62" s="141"/>
      <c r="D62" s="141"/>
      <c r="E62" s="141"/>
      <c r="F62" s="141"/>
    </row>
  </sheetData>
  <mergeCells count="3">
    <mergeCell ref="A1:F1"/>
    <mergeCell ref="A3:A4"/>
    <mergeCell ref="B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FD68A-19CF-4291-AD02-447E6B3494D6}">
  <sheetPr codeName="Sheet8"/>
  <dimension ref="A1:J153"/>
  <sheetViews>
    <sheetView showGridLines="0" zoomScaleNormal="100" workbookViewId="0">
      <selection sqref="A1:E1"/>
    </sheetView>
  </sheetViews>
  <sheetFormatPr defaultColWidth="9.1796875" defaultRowHeight="12.5"/>
  <cols>
    <col min="1" max="1" width="68.26953125" customWidth="1"/>
    <col min="2" max="2" width="16.1796875" bestFit="1" customWidth="1"/>
    <col min="3" max="3" width="13.81640625" bestFit="1" customWidth="1"/>
    <col min="4" max="4" width="16.1796875" bestFit="1" customWidth="1"/>
    <col min="5" max="5" width="13.81640625" bestFit="1" customWidth="1"/>
  </cols>
  <sheetData>
    <row r="1" spans="1:10" ht="30" customHeight="1">
      <c r="A1" s="577" t="s">
        <v>560</v>
      </c>
      <c r="B1" s="577"/>
      <c r="C1" s="577"/>
      <c r="D1" s="577"/>
      <c r="E1" s="577"/>
      <c r="H1" s="548" t="s">
        <v>612</v>
      </c>
    </row>
    <row r="2" spans="1:10" ht="19.899999999999999" customHeight="1">
      <c r="A2" s="581" t="s">
        <v>68</v>
      </c>
      <c r="B2" s="578" t="s">
        <v>561</v>
      </c>
      <c r="C2" s="579"/>
      <c r="D2" s="578" t="s">
        <v>562</v>
      </c>
      <c r="E2" s="579"/>
    </row>
    <row r="3" spans="1:10" ht="19.899999999999999" customHeight="1">
      <c r="A3" s="582"/>
      <c r="B3" s="135" t="s">
        <v>70</v>
      </c>
      <c r="C3" s="136" t="s">
        <v>71</v>
      </c>
      <c r="D3" s="135" t="s">
        <v>70</v>
      </c>
      <c r="E3" s="136" t="s">
        <v>71</v>
      </c>
    </row>
    <row r="4" spans="1:10" ht="4.9000000000000004" customHeight="1">
      <c r="A4" s="137"/>
      <c r="B4" s="137" t="s">
        <v>72</v>
      </c>
      <c r="C4" s="137"/>
      <c r="D4" s="137" t="s">
        <v>72</v>
      </c>
      <c r="E4" s="137"/>
    </row>
    <row r="5" spans="1:10">
      <c r="A5" s="138" t="s">
        <v>563</v>
      </c>
      <c r="B5" s="139">
        <f>+B6+B37+B56</f>
        <v>71336</v>
      </c>
      <c r="C5" s="139">
        <f>+C6+C37+C56</f>
        <v>237131.58343999967</v>
      </c>
      <c r="D5" s="139">
        <f>+D6+D37+D56</f>
        <v>100711</v>
      </c>
      <c r="E5" s="139">
        <f>+E6+E37+E56</f>
        <v>258911.80347999994</v>
      </c>
    </row>
    <row r="6" spans="1:10" s="141" customFormat="1" ht="10" customHeight="1">
      <c r="A6" s="140" t="s">
        <v>564</v>
      </c>
      <c r="B6" s="139">
        <v>67629</v>
      </c>
      <c r="C6" s="139">
        <v>223608.15049999967</v>
      </c>
      <c r="D6" s="139">
        <v>96965</v>
      </c>
      <c r="E6" s="139">
        <v>244481.20860999994</v>
      </c>
    </row>
    <row r="7" spans="1:10" ht="10" customHeight="1">
      <c r="A7" s="142" t="s">
        <v>73</v>
      </c>
      <c r="B7" s="143"/>
      <c r="C7" s="143"/>
      <c r="D7" s="143"/>
      <c r="E7" s="143"/>
    </row>
    <row r="8" spans="1:10" ht="9" customHeight="1">
      <c r="A8" s="144" t="s">
        <v>74</v>
      </c>
      <c r="B8" s="145">
        <v>7877</v>
      </c>
      <c r="C8" s="145">
        <v>63689.814499999957</v>
      </c>
      <c r="D8" s="145">
        <v>7669</v>
      </c>
      <c r="E8" s="145">
        <v>62548.207989999821</v>
      </c>
      <c r="G8" s="146"/>
      <c r="H8" s="146"/>
      <c r="I8" s="146"/>
      <c r="J8" s="146"/>
    </row>
    <row r="9" spans="1:10">
      <c r="A9" s="144" t="s">
        <v>75</v>
      </c>
      <c r="B9" s="145">
        <v>3550</v>
      </c>
      <c r="C9" s="145">
        <v>30352.246239999993</v>
      </c>
      <c r="D9" s="145">
        <v>3566</v>
      </c>
      <c r="E9" s="145">
        <v>30621.885339999939</v>
      </c>
      <c r="G9" s="146"/>
      <c r="H9" s="146"/>
      <c r="I9" s="146"/>
      <c r="J9" s="146"/>
    </row>
    <row r="10" spans="1:10" ht="10" customHeight="1">
      <c r="A10" s="142" t="s">
        <v>76</v>
      </c>
      <c r="B10" s="145">
        <v>10110</v>
      </c>
      <c r="C10" s="145">
        <v>55179.112189999847</v>
      </c>
      <c r="D10" s="145">
        <v>9984</v>
      </c>
      <c r="E10" s="145">
        <v>53581.636639999982</v>
      </c>
      <c r="G10" s="146"/>
      <c r="H10" s="146"/>
      <c r="I10" s="146"/>
      <c r="J10" s="146"/>
    </row>
    <row r="11" spans="1:10" ht="10" customHeight="1">
      <c r="A11" s="142" t="s">
        <v>77</v>
      </c>
      <c r="B11" s="145">
        <v>7685</v>
      </c>
      <c r="C11" s="145">
        <v>12097.543200000004</v>
      </c>
      <c r="D11" s="145">
        <v>8273</v>
      </c>
      <c r="E11" s="145">
        <v>12791.515180000031</v>
      </c>
      <c r="G11" s="146"/>
      <c r="H11" s="146"/>
      <c r="I11" s="146"/>
      <c r="J11" s="146"/>
    </row>
    <row r="12" spans="1:10" ht="10" customHeight="1">
      <c r="A12" s="142" t="s">
        <v>78</v>
      </c>
      <c r="B12" s="145"/>
      <c r="C12" s="145"/>
      <c r="D12" s="145"/>
      <c r="E12" s="145"/>
      <c r="G12" s="146"/>
      <c r="H12" s="146"/>
      <c r="I12" s="146"/>
      <c r="J12" s="146"/>
    </row>
    <row r="13" spans="1:10" ht="10" customHeight="1">
      <c r="A13" s="147" t="s">
        <v>79</v>
      </c>
      <c r="B13" s="145">
        <v>49</v>
      </c>
      <c r="C13" s="145">
        <v>1458.0743300000004</v>
      </c>
      <c r="D13" s="145">
        <v>48</v>
      </c>
      <c r="E13" s="145">
        <v>1433.6195299999999</v>
      </c>
      <c r="G13" s="146"/>
      <c r="H13" s="146"/>
      <c r="I13" s="146"/>
      <c r="J13" s="146"/>
    </row>
    <row r="14" spans="1:10" ht="9" customHeight="1">
      <c r="A14" s="147" t="s">
        <v>80</v>
      </c>
      <c r="B14" s="145">
        <v>606</v>
      </c>
      <c r="C14" s="145">
        <v>315.23991999999993</v>
      </c>
      <c r="D14" s="145">
        <v>593</v>
      </c>
      <c r="E14" s="145">
        <v>308.70333999999986</v>
      </c>
      <c r="G14" s="146"/>
      <c r="H14" s="146"/>
      <c r="I14" s="146"/>
      <c r="J14" s="146"/>
    </row>
    <row r="15" spans="1:10" ht="10" customHeight="1">
      <c r="A15" s="147" t="s">
        <v>81</v>
      </c>
      <c r="B15" s="145">
        <v>69</v>
      </c>
      <c r="C15" s="145">
        <v>44.986199999999997</v>
      </c>
      <c r="D15" s="145">
        <v>65</v>
      </c>
      <c r="E15" s="145">
        <v>44.121000000000002</v>
      </c>
      <c r="G15" s="146"/>
      <c r="H15" s="146"/>
      <c r="I15" s="146"/>
      <c r="J15" s="146"/>
    </row>
    <row r="16" spans="1:10" ht="10" customHeight="1">
      <c r="A16" s="147" t="s">
        <v>82</v>
      </c>
      <c r="B16" s="145">
        <v>210</v>
      </c>
      <c r="C16" s="145">
        <v>2683.241619999998</v>
      </c>
      <c r="D16" s="145">
        <v>210</v>
      </c>
      <c r="E16" s="145">
        <v>2674.1405799999989</v>
      </c>
      <c r="G16" s="146"/>
      <c r="H16" s="146"/>
      <c r="I16" s="146"/>
      <c r="J16" s="146"/>
    </row>
    <row r="17" spans="1:10" ht="10" customHeight="1">
      <c r="A17" s="147" t="s">
        <v>83</v>
      </c>
      <c r="B17" s="145">
        <v>96</v>
      </c>
      <c r="C17" s="145">
        <v>781.45621000000006</v>
      </c>
      <c r="D17" s="145">
        <v>98</v>
      </c>
      <c r="E17" s="145">
        <v>793.28519999999992</v>
      </c>
      <c r="G17" s="146"/>
      <c r="H17" s="146"/>
      <c r="I17" s="146"/>
      <c r="J17" s="146"/>
    </row>
    <row r="18" spans="1:10" ht="9" customHeight="1">
      <c r="A18" s="147" t="s">
        <v>84</v>
      </c>
      <c r="B18" s="145">
        <v>117</v>
      </c>
      <c r="C18" s="145">
        <v>139.05161999999993</v>
      </c>
      <c r="D18" s="145">
        <v>118</v>
      </c>
      <c r="E18" s="145">
        <v>137.7003</v>
      </c>
      <c r="G18" s="146"/>
      <c r="H18" s="146"/>
      <c r="I18" s="146"/>
      <c r="J18" s="146"/>
    </row>
    <row r="19" spans="1:10" ht="10" customHeight="1">
      <c r="A19" s="148" t="s">
        <v>85</v>
      </c>
      <c r="B19" s="145"/>
      <c r="C19" s="145"/>
      <c r="D19" s="145"/>
      <c r="E19" s="145"/>
      <c r="G19" s="146"/>
      <c r="H19" s="146"/>
      <c r="I19" s="146"/>
      <c r="J19" s="146"/>
    </row>
    <row r="20" spans="1:10" ht="9" customHeight="1">
      <c r="A20" s="147" t="s">
        <v>86</v>
      </c>
      <c r="B20" s="145">
        <v>249</v>
      </c>
      <c r="C20" s="145">
        <v>740.52141000000006</v>
      </c>
      <c r="D20" s="145">
        <v>244</v>
      </c>
      <c r="E20" s="145">
        <v>713.90264000000013</v>
      </c>
      <c r="G20" s="146"/>
      <c r="H20" s="146"/>
      <c r="I20" s="146"/>
      <c r="J20" s="146"/>
    </row>
    <row r="21" spans="1:10" ht="10" customHeight="1">
      <c r="A21" s="149" t="s">
        <v>87</v>
      </c>
      <c r="B21" s="145">
        <v>4257</v>
      </c>
      <c r="C21" s="145">
        <v>6616.9573599999821</v>
      </c>
      <c r="D21" s="145">
        <v>4243</v>
      </c>
      <c r="E21" s="145">
        <v>6535.494079999974</v>
      </c>
      <c r="G21" s="146"/>
      <c r="H21" s="146"/>
      <c r="I21" s="146"/>
      <c r="J21" s="146"/>
    </row>
    <row r="22" spans="1:10" ht="10" customHeight="1">
      <c r="A22" s="148" t="s">
        <v>88</v>
      </c>
      <c r="B22" s="145">
        <v>683</v>
      </c>
      <c r="C22" s="145">
        <v>4285.5216100000071</v>
      </c>
      <c r="D22" s="145">
        <v>661</v>
      </c>
      <c r="E22" s="145">
        <v>4043.5655700000034</v>
      </c>
      <c r="G22" s="146"/>
      <c r="H22" s="146"/>
      <c r="I22" s="146"/>
      <c r="J22" s="146"/>
    </row>
    <row r="23" spans="1:10" ht="10" customHeight="1">
      <c r="A23" s="142" t="s">
        <v>89</v>
      </c>
      <c r="B23" s="145"/>
      <c r="C23" s="145"/>
      <c r="D23" s="145"/>
      <c r="E23" s="145"/>
      <c r="G23" s="146"/>
      <c r="H23" s="146"/>
      <c r="I23" s="146"/>
      <c r="J23" s="146"/>
    </row>
    <row r="24" spans="1:10" ht="10" customHeight="1">
      <c r="A24" s="147" t="s">
        <v>89</v>
      </c>
      <c r="B24" s="145">
        <v>39062</v>
      </c>
      <c r="C24" s="145">
        <v>19425.733389999932</v>
      </c>
      <c r="D24" s="145">
        <v>38343</v>
      </c>
      <c r="E24" s="145">
        <v>18970.635150000024</v>
      </c>
      <c r="G24" s="146"/>
      <c r="H24" s="146"/>
      <c r="I24" s="146"/>
      <c r="J24" s="146"/>
    </row>
    <row r="25" spans="1:10" ht="9" customHeight="1">
      <c r="A25" s="149" t="s">
        <v>90</v>
      </c>
      <c r="B25" s="145">
        <v>6644</v>
      </c>
      <c r="C25" s="145">
        <v>6831.4246399999929</v>
      </c>
      <c r="D25" s="145">
        <v>6578</v>
      </c>
      <c r="E25" s="145">
        <v>6558.5811199999989</v>
      </c>
      <c r="G25" s="146"/>
      <c r="H25" s="146"/>
      <c r="I25" s="146"/>
      <c r="J25" s="146"/>
    </row>
    <row r="26" spans="1:10" ht="10" customHeight="1">
      <c r="A26" s="148" t="s">
        <v>91</v>
      </c>
      <c r="B26" s="145"/>
      <c r="C26" s="145"/>
      <c r="D26" s="145"/>
      <c r="E26" s="145"/>
      <c r="G26" s="146"/>
      <c r="H26" s="146"/>
      <c r="I26" s="146"/>
      <c r="J26" s="146"/>
    </row>
    <row r="27" spans="1:10" ht="10" customHeight="1">
      <c r="A27" s="147" t="s">
        <v>92</v>
      </c>
      <c r="B27" s="145">
        <v>3804</v>
      </c>
      <c r="C27" s="145">
        <v>1954.4040899999989</v>
      </c>
      <c r="D27" s="145">
        <v>3736</v>
      </c>
      <c r="E27" s="145">
        <v>1960.16796</v>
      </c>
      <c r="G27" s="146"/>
      <c r="H27" s="146"/>
      <c r="I27" s="146"/>
      <c r="J27" s="146"/>
    </row>
    <row r="28" spans="1:10" ht="9" customHeight="1">
      <c r="A28" s="147" t="s">
        <v>93</v>
      </c>
      <c r="B28" s="145">
        <v>1789</v>
      </c>
      <c r="C28" s="145">
        <v>615.6420599999982</v>
      </c>
      <c r="D28" s="145">
        <v>1764</v>
      </c>
      <c r="E28" s="145">
        <v>602.97773999999879</v>
      </c>
      <c r="G28" s="146"/>
      <c r="H28" s="146"/>
      <c r="I28" s="146"/>
      <c r="J28" s="146"/>
    </row>
    <row r="29" spans="1:10" ht="10" customHeight="1">
      <c r="A29" s="149" t="s">
        <v>94</v>
      </c>
      <c r="B29" s="145">
        <v>2060</v>
      </c>
      <c r="C29" s="145">
        <v>5636.3286699999999</v>
      </c>
      <c r="D29" s="145">
        <v>2071</v>
      </c>
      <c r="E29" s="145">
        <v>5642.7658900000015</v>
      </c>
      <c r="G29" s="146"/>
      <c r="H29" s="146"/>
      <c r="I29" s="146"/>
      <c r="J29" s="146"/>
    </row>
    <row r="30" spans="1:10" ht="10" customHeight="1">
      <c r="A30" s="149" t="s">
        <v>95</v>
      </c>
      <c r="B30" s="145">
        <v>3355</v>
      </c>
      <c r="C30" s="145">
        <v>1776.9514399999998</v>
      </c>
      <c r="D30" s="145">
        <v>3246</v>
      </c>
      <c r="E30" s="145">
        <v>1738.5056099999997</v>
      </c>
      <c r="G30" s="146"/>
      <c r="H30" s="146"/>
      <c r="I30" s="146"/>
      <c r="J30" s="146"/>
    </row>
    <row r="31" spans="1:10" ht="9" customHeight="1">
      <c r="A31" s="148" t="s">
        <v>96</v>
      </c>
      <c r="B31" s="145"/>
      <c r="C31" s="145"/>
      <c r="D31" s="145"/>
      <c r="E31" s="145"/>
      <c r="G31" s="146"/>
      <c r="H31" s="146"/>
      <c r="I31" s="146"/>
      <c r="J31" s="146"/>
    </row>
    <row r="32" spans="1:10" ht="10" customHeight="1">
      <c r="A32" s="149" t="s">
        <v>97</v>
      </c>
      <c r="B32" s="145">
        <v>5435</v>
      </c>
      <c r="C32" s="145">
        <v>8842.4850499999957</v>
      </c>
      <c r="D32" s="145">
        <v>5340</v>
      </c>
      <c r="E32" s="145">
        <v>8439.9099999999908</v>
      </c>
      <c r="G32" s="146"/>
      <c r="H32" s="146"/>
      <c r="I32" s="146"/>
      <c r="J32" s="146"/>
    </row>
    <row r="33" spans="1:10" ht="10" customHeight="1">
      <c r="A33" s="142" t="s">
        <v>98</v>
      </c>
      <c r="B33" s="145">
        <v>577</v>
      </c>
      <c r="C33" s="145">
        <v>115.28885000000004</v>
      </c>
      <c r="D33" s="145">
        <v>51883</v>
      </c>
      <c r="E33" s="145">
        <v>24317.352400000189</v>
      </c>
      <c r="G33" s="146"/>
      <c r="H33" s="146"/>
      <c r="I33" s="146"/>
      <c r="J33" s="146"/>
    </row>
    <row r="34" spans="1:10" ht="10" customHeight="1">
      <c r="A34" s="148" t="s">
        <v>99</v>
      </c>
      <c r="B34" s="145">
        <v>41</v>
      </c>
      <c r="C34" s="145">
        <v>15.441900000000002</v>
      </c>
      <c r="D34" s="145">
        <v>37</v>
      </c>
      <c r="E34" s="145">
        <v>14.137350000000003</v>
      </c>
      <c r="G34" s="146"/>
      <c r="H34" s="146"/>
      <c r="I34" s="146"/>
      <c r="J34" s="146"/>
    </row>
    <row r="35" spans="1:10" ht="10" customHeight="1">
      <c r="A35" s="148" t="s">
        <v>100</v>
      </c>
      <c r="B35" s="145">
        <v>11</v>
      </c>
      <c r="C35" s="145">
        <v>10.683999999999999</v>
      </c>
      <c r="D35" s="145">
        <v>9</v>
      </c>
      <c r="E35" s="145">
        <v>8.3979999999999997</v>
      </c>
      <c r="G35" s="146"/>
      <c r="H35" s="146"/>
      <c r="I35" s="146"/>
      <c r="J35" s="146"/>
    </row>
    <row r="36" spans="1:10" ht="9" customHeight="1">
      <c r="A36" s="148"/>
      <c r="B36" s="143"/>
      <c r="C36" s="143"/>
      <c r="D36" s="143"/>
      <c r="E36" s="143"/>
    </row>
    <row r="37" spans="1:10" ht="10" customHeight="1">
      <c r="A37" s="140" t="s">
        <v>565</v>
      </c>
      <c r="B37" s="139">
        <v>2585</v>
      </c>
      <c r="C37" s="139">
        <v>12015.506780000002</v>
      </c>
      <c r="D37" s="139">
        <v>2712</v>
      </c>
      <c r="E37" s="139">
        <v>12748.602590000004</v>
      </c>
    </row>
    <row r="38" spans="1:10" ht="10" customHeight="1">
      <c r="A38" s="142" t="s">
        <v>73</v>
      </c>
      <c r="B38" s="143"/>
      <c r="C38" s="143"/>
      <c r="D38" s="143"/>
      <c r="E38" s="143"/>
    </row>
    <row r="39" spans="1:10" ht="10" customHeight="1">
      <c r="A39" s="144" t="s">
        <v>74</v>
      </c>
      <c r="B39" s="145">
        <v>46</v>
      </c>
      <c r="C39" s="145">
        <v>253.04139000000006</v>
      </c>
      <c r="D39" s="145">
        <v>98</v>
      </c>
      <c r="E39" s="145">
        <v>696.76092000000006</v>
      </c>
    </row>
    <row r="40" spans="1:10" ht="10" customHeight="1">
      <c r="A40" s="144" t="s">
        <v>75</v>
      </c>
      <c r="B40" s="145">
        <v>71</v>
      </c>
      <c r="C40" s="145">
        <v>186.65501999999998</v>
      </c>
      <c r="D40" s="145">
        <v>80</v>
      </c>
      <c r="E40" s="145">
        <v>201.60140999999999</v>
      </c>
    </row>
    <row r="41" spans="1:10" ht="9" customHeight="1">
      <c r="A41" s="142" t="s">
        <v>76</v>
      </c>
      <c r="B41" s="145">
        <v>395</v>
      </c>
      <c r="C41" s="145">
        <v>1055.21543</v>
      </c>
      <c r="D41" s="145">
        <v>367</v>
      </c>
      <c r="E41" s="145">
        <v>988.32335999999975</v>
      </c>
    </row>
    <row r="42" spans="1:10" ht="10" customHeight="1">
      <c r="A42" s="142" t="s">
        <v>101</v>
      </c>
      <c r="B42" s="145">
        <v>627</v>
      </c>
      <c r="C42" s="145">
        <v>884.67752000000007</v>
      </c>
      <c r="D42" s="145">
        <v>652</v>
      </c>
      <c r="E42" s="145">
        <v>933.18424000000016</v>
      </c>
    </row>
    <row r="43" spans="1:10" ht="10" customHeight="1">
      <c r="A43" s="142" t="s">
        <v>102</v>
      </c>
      <c r="B43" s="145">
        <v>471</v>
      </c>
      <c r="C43" s="145">
        <v>319.72359999999998</v>
      </c>
      <c r="D43" s="145">
        <v>536</v>
      </c>
      <c r="E43" s="145">
        <v>347.19184000000007</v>
      </c>
    </row>
    <row r="44" spans="1:10" ht="18">
      <c r="A44" s="142" t="s">
        <v>103</v>
      </c>
      <c r="B44" s="145">
        <v>133</v>
      </c>
      <c r="C44" s="145">
        <v>76.59</v>
      </c>
      <c r="D44" s="145">
        <v>142</v>
      </c>
      <c r="E44" s="145">
        <v>81.142260000000007</v>
      </c>
    </row>
    <row r="45" spans="1:10" ht="9" customHeight="1">
      <c r="A45" s="142" t="s">
        <v>104</v>
      </c>
      <c r="B45" s="145">
        <v>2</v>
      </c>
      <c r="C45" s="145">
        <v>140.65199999999999</v>
      </c>
      <c r="D45" s="145">
        <v>3</v>
      </c>
      <c r="E45" s="145">
        <v>141.084</v>
      </c>
    </row>
    <row r="46" spans="1:10" ht="10" customHeight="1">
      <c r="A46" s="142" t="s">
        <v>105</v>
      </c>
      <c r="B46" s="145">
        <v>1476</v>
      </c>
      <c r="C46" s="145">
        <v>8168.6242599999996</v>
      </c>
      <c r="D46" s="145">
        <v>1490</v>
      </c>
      <c r="E46" s="145">
        <v>8381.9982000000018</v>
      </c>
    </row>
    <row r="47" spans="1:10" ht="10" customHeight="1">
      <c r="A47" s="142" t="s">
        <v>106</v>
      </c>
      <c r="B47" s="145">
        <v>125</v>
      </c>
      <c r="C47" s="145">
        <v>223.14400000000001</v>
      </c>
      <c r="D47" s="145">
        <v>142</v>
      </c>
      <c r="E47" s="145">
        <v>240.58160000000001</v>
      </c>
    </row>
    <row r="48" spans="1:10" ht="9" customHeight="1">
      <c r="A48" s="142" t="s">
        <v>107</v>
      </c>
      <c r="B48" s="145">
        <v>23</v>
      </c>
      <c r="C48" s="145">
        <v>194.50546</v>
      </c>
      <c r="D48" s="145">
        <v>26</v>
      </c>
      <c r="E48" s="145">
        <v>234.24110000000002</v>
      </c>
    </row>
    <row r="49" spans="1:5" ht="10" customHeight="1">
      <c r="A49" s="142" t="s">
        <v>108</v>
      </c>
      <c r="B49" s="145">
        <v>31</v>
      </c>
      <c r="C49" s="145">
        <v>369.53629999999998</v>
      </c>
      <c r="D49" s="145">
        <v>32</v>
      </c>
      <c r="E49" s="145">
        <v>370.60765999999995</v>
      </c>
    </row>
    <row r="50" spans="1:5" ht="10" customHeight="1">
      <c r="A50" s="142" t="s">
        <v>566</v>
      </c>
      <c r="B50" s="145">
        <v>1</v>
      </c>
      <c r="C50" s="145">
        <v>1.6302999999999999</v>
      </c>
      <c r="D50" s="145">
        <v>1</v>
      </c>
      <c r="E50" s="145">
        <v>1.37</v>
      </c>
    </row>
    <row r="51" spans="1:5" ht="10" customHeight="1">
      <c r="A51" s="142" t="s">
        <v>109</v>
      </c>
      <c r="B51" s="145">
        <v>14</v>
      </c>
      <c r="C51" s="145">
        <v>22.227</v>
      </c>
      <c r="D51" s="145">
        <v>14</v>
      </c>
      <c r="E51" s="145">
        <v>22.2255</v>
      </c>
    </row>
    <row r="52" spans="1:5" ht="9" customHeight="1">
      <c r="A52" s="142" t="s">
        <v>110</v>
      </c>
      <c r="B52" s="145">
        <v>10</v>
      </c>
      <c r="C52" s="145">
        <v>59.546500000000002</v>
      </c>
      <c r="D52" s="145">
        <v>10</v>
      </c>
      <c r="E52" s="145">
        <v>59.546500000000002</v>
      </c>
    </row>
    <row r="53" spans="1:5" ht="9" customHeight="1">
      <c r="A53" s="142" t="s">
        <v>111</v>
      </c>
      <c r="B53" s="145">
        <v>0</v>
      </c>
      <c r="C53" s="145">
        <v>0</v>
      </c>
      <c r="D53" s="145">
        <v>0</v>
      </c>
      <c r="E53" s="145">
        <v>0</v>
      </c>
    </row>
    <row r="54" spans="1:5" ht="9" customHeight="1">
      <c r="A54" s="142" t="s">
        <v>112</v>
      </c>
      <c r="B54" s="145">
        <v>12</v>
      </c>
      <c r="C54" s="145">
        <v>59.738</v>
      </c>
      <c r="D54" s="145">
        <v>12</v>
      </c>
      <c r="E54" s="145">
        <v>48.744</v>
      </c>
    </row>
    <row r="55" spans="1:5" ht="9" customHeight="1">
      <c r="A55" s="142"/>
      <c r="B55" s="143"/>
      <c r="C55" s="143"/>
      <c r="D55" s="143"/>
      <c r="E55" s="143"/>
    </row>
    <row r="56" spans="1:5" ht="9" customHeight="1">
      <c r="A56" s="140" t="s">
        <v>567</v>
      </c>
      <c r="B56" s="139">
        <v>1122</v>
      </c>
      <c r="C56" s="139">
        <v>1507.92616</v>
      </c>
      <c r="D56" s="139">
        <v>1034</v>
      </c>
      <c r="E56" s="139">
        <v>1681.9922799999999</v>
      </c>
    </row>
    <row r="57" spans="1:5" ht="10" customHeight="1">
      <c r="A57" s="142" t="s">
        <v>73</v>
      </c>
      <c r="B57" s="143"/>
      <c r="C57" s="143"/>
      <c r="D57" s="143"/>
      <c r="E57" s="143"/>
    </row>
    <row r="58" spans="1:5" ht="10" customHeight="1">
      <c r="A58" s="144" t="s">
        <v>74</v>
      </c>
      <c r="B58" s="145">
        <v>28</v>
      </c>
      <c r="C58" s="145">
        <v>75.127189999999985</v>
      </c>
      <c r="D58" s="145">
        <v>19</v>
      </c>
      <c r="E58" s="145">
        <v>57.081600000000002</v>
      </c>
    </row>
    <row r="59" spans="1:5" ht="10" customHeight="1">
      <c r="A59" s="144" t="s">
        <v>75</v>
      </c>
      <c r="B59" s="145">
        <v>100</v>
      </c>
      <c r="C59" s="145">
        <v>115.86536</v>
      </c>
      <c r="D59" s="145">
        <v>103</v>
      </c>
      <c r="E59" s="145">
        <v>126.6942</v>
      </c>
    </row>
    <row r="60" spans="1:5" ht="10" customHeight="1">
      <c r="A60" s="142" t="s">
        <v>113</v>
      </c>
      <c r="B60" s="145">
        <v>977</v>
      </c>
      <c r="C60" s="145">
        <v>319.72612999999996</v>
      </c>
      <c r="D60" s="145">
        <v>889</v>
      </c>
      <c r="E60" s="145">
        <v>297.34186000000005</v>
      </c>
    </row>
    <row r="61" spans="1:5" ht="10" customHeight="1">
      <c r="A61" s="142" t="s">
        <v>114</v>
      </c>
      <c r="B61" s="145">
        <v>73</v>
      </c>
      <c r="C61" s="145">
        <v>40.87368</v>
      </c>
      <c r="D61" s="145">
        <v>67</v>
      </c>
      <c r="E61" s="145">
        <v>38.473199999999999</v>
      </c>
    </row>
    <row r="62" spans="1:5" ht="10" customHeight="1">
      <c r="A62" s="142" t="s">
        <v>107</v>
      </c>
      <c r="B62" s="145">
        <v>21</v>
      </c>
      <c r="C62" s="145">
        <v>554.02965000000006</v>
      </c>
      <c r="D62" s="145">
        <v>22</v>
      </c>
      <c r="E62" s="145">
        <v>555.10799999999995</v>
      </c>
    </row>
    <row r="63" spans="1:5" ht="10" customHeight="1">
      <c r="A63" s="142" t="s">
        <v>568</v>
      </c>
      <c r="B63" s="145">
        <v>38</v>
      </c>
      <c r="C63" s="145">
        <v>8.7345000000000006</v>
      </c>
      <c r="D63" s="145">
        <v>37</v>
      </c>
      <c r="E63" s="145">
        <v>8.5084199999999992</v>
      </c>
    </row>
    <row r="64" spans="1:5" ht="9.75" customHeight="1">
      <c r="A64" s="148" t="s">
        <v>115</v>
      </c>
      <c r="B64" s="145">
        <v>21</v>
      </c>
      <c r="C64" s="145">
        <v>393.56965000000002</v>
      </c>
      <c r="D64" s="145">
        <v>27</v>
      </c>
      <c r="E64" s="145">
        <v>598.78499999999997</v>
      </c>
    </row>
    <row r="65" spans="1:5" ht="7.5" customHeight="1" thickBot="1">
      <c r="A65" s="142"/>
      <c r="B65" s="151"/>
      <c r="C65" s="151"/>
      <c r="D65" s="152"/>
      <c r="E65" s="151"/>
    </row>
    <row r="66" spans="1:5" ht="9.75" customHeight="1" thickTop="1">
      <c r="A66" s="580" t="s">
        <v>116</v>
      </c>
      <c r="B66" s="580"/>
      <c r="C66" s="153"/>
      <c r="D66" s="511"/>
      <c r="E66" s="153"/>
    </row>
    <row r="67" spans="1:5" ht="10" customHeight="1">
      <c r="A67" s="154"/>
    </row>
    <row r="68" spans="1:5">
      <c r="A68" s="137"/>
      <c r="B68" s="137"/>
      <c r="C68" s="137"/>
      <c r="D68" s="137"/>
      <c r="E68" s="137"/>
    </row>
    <row r="69" spans="1:5">
      <c r="A69" s="137"/>
      <c r="B69" s="137"/>
      <c r="C69" s="137"/>
      <c r="D69" s="137"/>
      <c r="E69" s="137"/>
    </row>
    <row r="70" spans="1:5">
      <c r="A70" s="137"/>
      <c r="B70" s="137"/>
      <c r="C70" s="137"/>
      <c r="D70" s="137"/>
      <c r="E70" s="137"/>
    </row>
    <row r="71" spans="1:5">
      <c r="A71" s="137"/>
      <c r="B71" s="137"/>
      <c r="C71" s="137"/>
      <c r="D71" s="137"/>
      <c r="E71" s="137"/>
    </row>
    <row r="72" spans="1:5">
      <c r="A72" s="137"/>
      <c r="B72" s="137"/>
      <c r="C72" s="137"/>
      <c r="D72" s="137"/>
      <c r="E72" s="137"/>
    </row>
    <row r="73" spans="1:5">
      <c r="A73" s="137"/>
      <c r="B73" s="137"/>
      <c r="C73" s="137"/>
      <c r="D73" s="137"/>
      <c r="E73" s="137"/>
    </row>
    <row r="74" spans="1:5">
      <c r="A74" s="137"/>
      <c r="B74" s="137"/>
      <c r="C74" s="137"/>
      <c r="D74" s="137"/>
      <c r="E74" s="137"/>
    </row>
    <row r="75" spans="1:5">
      <c r="A75" s="137"/>
      <c r="B75" s="137"/>
      <c r="C75" s="137"/>
      <c r="D75" s="137"/>
      <c r="E75" s="137"/>
    </row>
    <row r="76" spans="1:5">
      <c r="A76" s="137"/>
      <c r="B76" s="137"/>
      <c r="C76" s="137"/>
      <c r="D76" s="137"/>
      <c r="E76" s="137"/>
    </row>
    <row r="77" spans="1:5">
      <c r="A77" s="137"/>
      <c r="B77" s="137"/>
      <c r="C77" s="137"/>
      <c r="D77" s="137"/>
      <c r="E77" s="137"/>
    </row>
    <row r="78" spans="1:5">
      <c r="A78" s="137"/>
      <c r="B78" s="137"/>
      <c r="C78" s="137"/>
      <c r="D78" s="137"/>
      <c r="E78" s="137"/>
    </row>
    <row r="79" spans="1:5">
      <c r="A79" s="137"/>
      <c r="B79" s="137"/>
      <c r="C79" s="137"/>
      <c r="D79" s="137"/>
      <c r="E79" s="137"/>
    </row>
    <row r="80" spans="1:5">
      <c r="A80" s="137"/>
      <c r="B80" s="137"/>
      <c r="C80" s="137"/>
      <c r="D80" s="137"/>
      <c r="E80" s="137"/>
    </row>
    <row r="81" spans="1:5" ht="9" customHeight="1">
      <c r="A81" s="137"/>
      <c r="B81" s="137"/>
      <c r="C81" s="137"/>
      <c r="D81" s="137"/>
      <c r="E81" s="137"/>
    </row>
    <row r="82" spans="1:5" ht="9" customHeight="1"/>
    <row r="83" spans="1:5" ht="9" customHeight="1"/>
    <row r="84" spans="1:5" ht="9" customHeight="1"/>
    <row r="85" spans="1:5" ht="9" customHeight="1"/>
    <row r="86" spans="1:5" ht="9" customHeight="1"/>
    <row r="87" spans="1:5" ht="9" customHeight="1"/>
    <row r="88" spans="1:5" ht="9" customHeight="1"/>
    <row r="89" spans="1:5" ht="9" customHeight="1"/>
    <row r="90" spans="1:5" ht="9" customHeight="1"/>
    <row r="91" spans="1:5" ht="9" customHeight="1"/>
    <row r="92" spans="1:5" ht="9" customHeight="1"/>
    <row r="93" spans="1:5" ht="9" customHeight="1"/>
    <row r="94" spans="1:5" ht="9" customHeight="1"/>
    <row r="95" spans="1:5" ht="9" customHeight="1"/>
    <row r="96" spans="1:5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07" ht="9" customHeight="1"/>
    <row r="108" ht="9" customHeight="1"/>
    <row r="109" ht="9" customHeight="1"/>
    <row r="110" ht="9" customHeight="1"/>
    <row r="111" ht="9" customHeight="1"/>
    <row r="112" ht="9" customHeight="1"/>
    <row r="113" ht="9" customHeight="1"/>
    <row r="114" ht="9" customHeight="1"/>
    <row r="115" ht="9" customHeight="1"/>
    <row r="116" ht="9" customHeight="1"/>
    <row r="117" ht="9" customHeight="1"/>
    <row r="118" ht="9" customHeight="1"/>
    <row r="119" ht="9" customHeight="1"/>
    <row r="120" ht="9" customHeight="1"/>
    <row r="121" ht="9" customHeight="1"/>
    <row r="122" ht="9" customHeight="1"/>
    <row r="123" ht="9" customHeight="1"/>
    <row r="124" ht="9" customHeight="1"/>
    <row r="125" ht="9" customHeight="1"/>
    <row r="126" ht="9" customHeight="1"/>
    <row r="127" ht="9" customHeight="1"/>
    <row r="12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</sheetData>
  <mergeCells count="5">
    <mergeCell ref="A1:E1"/>
    <mergeCell ref="B2:C2"/>
    <mergeCell ref="D2:E2"/>
    <mergeCell ref="A66:B66"/>
    <mergeCell ref="A2:A3"/>
  </mergeCells>
  <pageMargins left="0.78740157480314965" right="0.78740157480314965" top="0.78740157480314965" bottom="0.78740157480314965" header="0" footer="0"/>
  <pageSetup paperSize="9" scale="67" orientation="portrait" horizontalDpi="300" verticalDpi="300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FF899-D3A7-4396-A0F9-92A4D8592387}">
  <sheetPr codeName="Sheet19"/>
  <dimension ref="A1:I62"/>
  <sheetViews>
    <sheetView showGridLines="0" zoomScaleNormal="100" workbookViewId="0">
      <selection sqref="A1:F1"/>
    </sheetView>
  </sheetViews>
  <sheetFormatPr defaultColWidth="9.1796875" defaultRowHeight="12.5"/>
  <cols>
    <col min="1" max="1" width="24.81640625" style="230" customWidth="1"/>
    <col min="2" max="6" width="12.453125" style="230" customWidth="1"/>
    <col min="7" max="16384" width="9.1796875" style="230"/>
  </cols>
  <sheetData>
    <row r="1" spans="1:9" ht="30" customHeight="1">
      <c r="A1" s="594" t="s">
        <v>557</v>
      </c>
      <c r="B1" s="594"/>
      <c r="C1" s="594"/>
      <c r="D1" s="594"/>
      <c r="E1" s="638"/>
      <c r="F1" s="638"/>
      <c r="I1" s="548" t="s">
        <v>612</v>
      </c>
    </row>
    <row r="2" spans="1:9" ht="9" customHeight="1">
      <c r="A2" s="231"/>
      <c r="B2" s="231"/>
      <c r="C2" s="231"/>
      <c r="D2" s="231"/>
      <c r="E2" s="231"/>
      <c r="F2" s="232" t="s">
        <v>190</v>
      </c>
    </row>
    <row r="3" spans="1:9" ht="10.15" customHeight="1">
      <c r="A3" s="604" t="s">
        <v>172</v>
      </c>
      <c r="B3" s="597" t="s">
        <v>173</v>
      </c>
      <c r="C3" s="598"/>
      <c r="D3" s="598"/>
      <c r="E3" s="598"/>
      <c r="F3" s="598"/>
    </row>
    <row r="4" spans="1:9" ht="10.15" customHeight="1">
      <c r="A4" s="604"/>
      <c r="B4" s="233">
        <v>2018</v>
      </c>
      <c r="C4" s="233">
        <v>2019</v>
      </c>
      <c r="D4" s="233">
        <v>2020</v>
      </c>
      <c r="E4" s="233">
        <v>2021</v>
      </c>
      <c r="F4" s="233" t="s">
        <v>587</v>
      </c>
    </row>
    <row r="5" spans="1:9" ht="4.5" customHeight="1">
      <c r="A5" s="234"/>
      <c r="B5" s="234"/>
      <c r="C5" s="234"/>
      <c r="D5" s="234"/>
      <c r="E5" s="234"/>
      <c r="F5" s="234"/>
    </row>
    <row r="6" spans="1:9" ht="9" customHeight="1">
      <c r="A6" s="235" t="s">
        <v>174</v>
      </c>
      <c r="B6" s="236"/>
      <c r="C6" s="236"/>
      <c r="D6" s="236"/>
      <c r="E6" s="236"/>
      <c r="F6" s="236"/>
    </row>
    <row r="7" spans="1:9" ht="9" customHeight="1">
      <c r="A7" s="235" t="s">
        <v>191</v>
      </c>
      <c r="B7" s="219">
        <f>+B8+B13</f>
        <v>435161.55700000003</v>
      </c>
      <c r="C7" s="219">
        <f>+C8+C13</f>
        <v>465534.20699999999</v>
      </c>
      <c r="D7" s="219">
        <f>+D8+D13</f>
        <v>488316.46899999998</v>
      </c>
      <c r="E7" s="219">
        <f>+E8+E13</f>
        <v>530846.21499999997</v>
      </c>
      <c r="F7" s="219">
        <f>+F8+F13</f>
        <v>588304.79900000012</v>
      </c>
    </row>
    <row r="8" spans="1:9" ht="9" customHeight="1">
      <c r="A8" s="235" t="s">
        <v>192</v>
      </c>
      <c r="B8" s="219">
        <f>SUM(B9:B12)</f>
        <v>404273.4</v>
      </c>
      <c r="C8" s="219">
        <f>SUM(C9:C12)</f>
        <v>429783.201</v>
      </c>
      <c r="D8" s="219">
        <f>SUM(D9:D12)</f>
        <v>450701.59299999999</v>
      </c>
      <c r="E8" s="219">
        <f>SUM(E9:E12)</f>
        <v>493529.66800000001</v>
      </c>
      <c r="F8" s="219">
        <f>SUM(F9:F12)</f>
        <v>549563.03600000008</v>
      </c>
    </row>
    <row r="9" spans="1:9" ht="9" customHeight="1">
      <c r="A9" s="237" t="s">
        <v>193</v>
      </c>
      <c r="B9" s="221">
        <f t="shared" ref="B9:F12" si="0">+B20+B31+B42+B53</f>
        <v>110673.52</v>
      </c>
      <c r="C9" s="221">
        <f t="shared" si="0"/>
        <v>113849.375</v>
      </c>
      <c r="D9" s="221">
        <f t="shared" si="0"/>
        <v>111694.724</v>
      </c>
      <c r="E9" s="221">
        <f t="shared" si="0"/>
        <v>117824.64199999999</v>
      </c>
      <c r="F9" s="221">
        <f t="shared" si="0"/>
        <v>129182.89599999999</v>
      </c>
    </row>
    <row r="10" spans="1:9" ht="9" customHeight="1">
      <c r="A10" s="237" t="s">
        <v>194</v>
      </c>
      <c r="B10" s="221">
        <f t="shared" si="0"/>
        <v>244488.60800000001</v>
      </c>
      <c r="C10" s="221">
        <f t="shared" si="0"/>
        <v>256746.141</v>
      </c>
      <c r="D10" s="221">
        <f t="shared" si="0"/>
        <v>276557.158</v>
      </c>
      <c r="E10" s="221">
        <f t="shared" si="0"/>
        <v>311247.31200000003</v>
      </c>
      <c r="F10" s="221">
        <f t="shared" si="0"/>
        <v>332591.70699999999</v>
      </c>
    </row>
    <row r="11" spans="1:9" ht="9" customHeight="1">
      <c r="A11" s="237" t="s">
        <v>195</v>
      </c>
      <c r="B11" s="221">
        <f t="shared" si="0"/>
        <v>19167.412</v>
      </c>
      <c r="C11" s="221">
        <f t="shared" si="0"/>
        <v>30445.412</v>
      </c>
      <c r="D11" s="221">
        <f t="shared" si="0"/>
        <v>30654.743999999999</v>
      </c>
      <c r="E11" s="221">
        <f t="shared" si="0"/>
        <v>27958.022000000001</v>
      </c>
      <c r="F11" s="221">
        <f t="shared" si="0"/>
        <v>42429.198999999993</v>
      </c>
    </row>
    <row r="12" spans="1:9" ht="9" customHeight="1">
      <c r="A12" s="237" t="s">
        <v>196</v>
      </c>
      <c r="B12" s="221">
        <f t="shared" si="0"/>
        <v>29943.86</v>
      </c>
      <c r="C12" s="221">
        <f t="shared" si="0"/>
        <v>28742.273000000001</v>
      </c>
      <c r="D12" s="221">
        <f t="shared" si="0"/>
        <v>31794.967000000001</v>
      </c>
      <c r="E12" s="221">
        <f t="shared" si="0"/>
        <v>36499.692000000003</v>
      </c>
      <c r="F12" s="221">
        <f t="shared" si="0"/>
        <v>45359.234000000004</v>
      </c>
    </row>
    <row r="13" spans="1:9" ht="9" customHeight="1">
      <c r="A13" s="238" t="s">
        <v>197</v>
      </c>
      <c r="B13" s="219">
        <f>SUM(B14:B16)</f>
        <v>30888.156999999999</v>
      </c>
      <c r="C13" s="219">
        <f>SUM(C14:C16)</f>
        <v>35751.006000000001</v>
      </c>
      <c r="D13" s="219">
        <f>SUM(D14:D16)</f>
        <v>37614.876000000004</v>
      </c>
      <c r="E13" s="219">
        <f>SUM(E14:E16)</f>
        <v>37316.546999999999</v>
      </c>
      <c r="F13" s="219">
        <f>SUM(F14:F16)</f>
        <v>38741.762999999999</v>
      </c>
    </row>
    <row r="14" spans="1:9" ht="9" customHeight="1">
      <c r="A14" s="237" t="s">
        <v>198</v>
      </c>
      <c r="B14" s="221">
        <f t="shared" ref="B14:F16" si="1">+B25+B36+B47+B58</f>
        <v>20894.806</v>
      </c>
      <c r="C14" s="221">
        <f t="shared" si="1"/>
        <v>26034.473999999998</v>
      </c>
      <c r="D14" s="221">
        <f t="shared" si="1"/>
        <v>26316.688000000002</v>
      </c>
      <c r="E14" s="221">
        <f t="shared" si="1"/>
        <v>24716.380999999998</v>
      </c>
      <c r="F14" s="221">
        <f t="shared" si="1"/>
        <v>28449.545999999998</v>
      </c>
    </row>
    <row r="15" spans="1:9" ht="9" customHeight="1">
      <c r="A15" s="237" t="s">
        <v>199</v>
      </c>
      <c r="B15" s="221">
        <f t="shared" si="1"/>
        <v>9235.0120000000006</v>
      </c>
      <c r="C15" s="221">
        <f t="shared" si="1"/>
        <v>8786.8220000000001</v>
      </c>
      <c r="D15" s="221">
        <f t="shared" si="1"/>
        <v>8651.6</v>
      </c>
      <c r="E15" s="221">
        <f t="shared" si="1"/>
        <v>9623.509</v>
      </c>
      <c r="F15" s="221">
        <f t="shared" si="1"/>
        <v>8287.0990000000002</v>
      </c>
    </row>
    <row r="16" spans="1:9" ht="9" customHeight="1">
      <c r="A16" s="237" t="s">
        <v>200</v>
      </c>
      <c r="B16" s="221">
        <f t="shared" si="1"/>
        <v>758.33900000000006</v>
      </c>
      <c r="C16" s="221">
        <f t="shared" si="1"/>
        <v>929.71</v>
      </c>
      <c r="D16" s="221">
        <f t="shared" si="1"/>
        <v>2646.5880000000002</v>
      </c>
      <c r="E16" s="221">
        <f t="shared" si="1"/>
        <v>2976.6570000000002</v>
      </c>
      <c r="F16" s="221">
        <f t="shared" si="1"/>
        <v>2005.1179999999999</v>
      </c>
    </row>
    <row r="17" spans="1:6" ht="9" customHeight="1">
      <c r="A17" s="235" t="s">
        <v>185</v>
      </c>
      <c r="B17" s="239"/>
      <c r="C17" s="239"/>
      <c r="D17" s="239"/>
      <c r="E17" s="239"/>
      <c r="F17" s="239"/>
    </row>
    <row r="18" spans="1:6" ht="9" customHeight="1">
      <c r="A18" s="235" t="s">
        <v>191</v>
      </c>
      <c r="B18" s="223">
        <f>+B19+B24</f>
        <v>2683.5919999999996</v>
      </c>
      <c r="C18" s="223">
        <f>+C19+C24</f>
        <v>2612.0250000000001</v>
      </c>
      <c r="D18" s="223">
        <f>+D19+D24</f>
        <v>11089.027999999998</v>
      </c>
      <c r="E18" s="223">
        <f>+E19+E24</f>
        <v>14994.936000000002</v>
      </c>
      <c r="F18" s="223">
        <f>+F19+F24</f>
        <v>11038.623</v>
      </c>
    </row>
    <row r="19" spans="1:6" ht="9" customHeight="1">
      <c r="A19" s="235" t="s">
        <v>192</v>
      </c>
      <c r="B19" s="219">
        <f>SUM(B20:B23)</f>
        <v>2134.4089999999997</v>
      </c>
      <c r="C19" s="219">
        <f>SUM(C20:C23)</f>
        <v>2553.971</v>
      </c>
      <c r="D19" s="219">
        <f>SUM(D20:D23)</f>
        <v>10341.805999999999</v>
      </c>
      <c r="E19" s="219">
        <f>SUM(E20:E23)</f>
        <v>14638.178000000002</v>
      </c>
      <c r="F19" s="219">
        <f>SUM(F20:F23)</f>
        <v>10526.699999999999</v>
      </c>
    </row>
    <row r="20" spans="1:6" ht="9" customHeight="1">
      <c r="A20" s="237" t="s">
        <v>193</v>
      </c>
      <c r="B20" s="221">
        <v>956.07100000000003</v>
      </c>
      <c r="C20" s="221">
        <v>1006.484</v>
      </c>
      <c r="D20" s="221">
        <v>2648.9850000000001</v>
      </c>
      <c r="E20" s="221">
        <v>2856.029</v>
      </c>
      <c r="F20" s="221">
        <v>2545.4490000000001</v>
      </c>
    </row>
    <row r="21" spans="1:6" ht="9" customHeight="1">
      <c r="A21" s="237" t="s">
        <v>194</v>
      </c>
      <c r="B21" s="221">
        <v>1148.3499999999999</v>
      </c>
      <c r="C21" s="221">
        <v>918.16899999999998</v>
      </c>
      <c r="D21" s="221">
        <v>7000.6729999999998</v>
      </c>
      <c r="E21" s="221">
        <v>11488.549000000001</v>
      </c>
      <c r="F21" s="221">
        <v>7056.7089999999998</v>
      </c>
    </row>
    <row r="22" spans="1:6" ht="9" customHeight="1">
      <c r="A22" s="237" t="s">
        <v>195</v>
      </c>
      <c r="B22" s="221">
        <v>0</v>
      </c>
      <c r="C22" s="221">
        <v>610.49300000000005</v>
      </c>
      <c r="D22" s="221">
        <v>0</v>
      </c>
      <c r="E22" s="221">
        <v>0</v>
      </c>
      <c r="F22" s="221">
        <v>0</v>
      </c>
    </row>
    <row r="23" spans="1:6" ht="9" customHeight="1">
      <c r="A23" s="237" t="s">
        <v>196</v>
      </c>
      <c r="B23" s="221">
        <v>29.988</v>
      </c>
      <c r="C23" s="221">
        <v>18.824999999999999</v>
      </c>
      <c r="D23" s="221">
        <v>692.14800000000002</v>
      </c>
      <c r="E23" s="221">
        <v>293.60000000000002</v>
      </c>
      <c r="F23" s="221">
        <v>924.54200000000003</v>
      </c>
    </row>
    <row r="24" spans="1:6" ht="9" customHeight="1">
      <c r="A24" s="235" t="s">
        <v>197</v>
      </c>
      <c r="B24" s="219">
        <f>SUM(B25:B27)</f>
        <v>549.18299999999999</v>
      </c>
      <c r="C24" s="219">
        <f>SUM(C25:C27)</f>
        <v>58.054000000000002</v>
      </c>
      <c r="D24" s="219">
        <f>SUM(D25:D27)</f>
        <v>747.22199999999998</v>
      </c>
      <c r="E24" s="219">
        <f>SUM(E25:E27)</f>
        <v>356.75799999999998</v>
      </c>
      <c r="F24" s="219">
        <f>SUM(F25:F27)</f>
        <v>511.923</v>
      </c>
    </row>
    <row r="25" spans="1:6" ht="9" customHeight="1">
      <c r="A25" s="237" t="s">
        <v>198</v>
      </c>
      <c r="B25" s="221">
        <v>549.18299999999999</v>
      </c>
      <c r="C25" s="221">
        <v>58.054000000000002</v>
      </c>
      <c r="D25" s="221">
        <v>747.22199999999998</v>
      </c>
      <c r="E25" s="221">
        <v>356.75799999999998</v>
      </c>
      <c r="F25" s="221">
        <v>511.923</v>
      </c>
    </row>
    <row r="26" spans="1:6" ht="9" customHeight="1">
      <c r="A26" s="237" t="s">
        <v>199</v>
      </c>
      <c r="B26" s="221">
        <v>0</v>
      </c>
      <c r="C26" s="221">
        <v>0</v>
      </c>
      <c r="D26" s="221">
        <v>0</v>
      </c>
      <c r="E26" s="221">
        <v>0</v>
      </c>
      <c r="F26" s="221">
        <v>0</v>
      </c>
    </row>
    <row r="27" spans="1:6" ht="9" customHeight="1">
      <c r="A27" s="237" t="s">
        <v>200</v>
      </c>
      <c r="B27" s="221">
        <v>0</v>
      </c>
      <c r="C27" s="221">
        <v>0</v>
      </c>
      <c r="D27" s="221">
        <v>0</v>
      </c>
      <c r="E27" s="221">
        <v>0</v>
      </c>
      <c r="F27" s="221">
        <v>0</v>
      </c>
    </row>
    <row r="28" spans="1:6" ht="9" customHeight="1">
      <c r="A28" s="235" t="s">
        <v>186</v>
      </c>
      <c r="B28" s="221"/>
      <c r="C28" s="221"/>
      <c r="D28" s="221"/>
      <c r="E28" s="221"/>
      <c r="F28" s="221"/>
    </row>
    <row r="29" spans="1:6" ht="9" customHeight="1">
      <c r="A29" s="235" t="s">
        <v>191</v>
      </c>
      <c r="B29" s="219">
        <f>+B30+B35</f>
        <v>835.8549999999999</v>
      </c>
      <c r="C29" s="219">
        <f>+C30+C35</f>
        <v>772.25800000000004</v>
      </c>
      <c r="D29" s="219">
        <f>+D30+D35</f>
        <v>567.32999999999993</v>
      </c>
      <c r="E29" s="219">
        <f>+E30+E35</f>
        <v>1052.046</v>
      </c>
      <c r="F29" s="219">
        <f>+F30+F35</f>
        <v>2091.223</v>
      </c>
    </row>
    <row r="30" spans="1:6" ht="9" customHeight="1">
      <c r="A30" s="235" t="s">
        <v>192</v>
      </c>
      <c r="B30" s="219">
        <f>SUM(B31:B34)</f>
        <v>74.217999999999989</v>
      </c>
      <c r="C30" s="219">
        <f>SUM(C31:C34)</f>
        <v>292.65100000000001</v>
      </c>
      <c r="D30" s="219">
        <f>SUM(D31:D34)</f>
        <v>263.18700000000001</v>
      </c>
      <c r="E30" s="219">
        <f>SUM(E31:E34)</f>
        <v>340.68600000000004</v>
      </c>
      <c r="F30" s="219">
        <f>SUM(F31:F34)</f>
        <v>414.97300000000001</v>
      </c>
    </row>
    <row r="31" spans="1:6" ht="9" customHeight="1">
      <c r="A31" s="237" t="s">
        <v>193</v>
      </c>
      <c r="B31" s="221">
        <v>16.231999999999999</v>
      </c>
      <c r="C31" s="221">
        <v>0</v>
      </c>
      <c r="D31" s="221">
        <v>6.6360000000000001</v>
      </c>
      <c r="E31" s="221">
        <v>13.977</v>
      </c>
      <c r="F31" s="221">
        <v>16.032</v>
      </c>
    </row>
    <row r="32" spans="1:6" ht="9" customHeight="1">
      <c r="A32" s="237" t="s">
        <v>194</v>
      </c>
      <c r="B32" s="221">
        <v>57.985999999999997</v>
      </c>
      <c r="C32" s="221">
        <v>49.344000000000001</v>
      </c>
      <c r="D32" s="221">
        <v>98.134</v>
      </c>
      <c r="E32" s="221">
        <v>180.09100000000001</v>
      </c>
      <c r="F32" s="221">
        <v>240.453</v>
      </c>
    </row>
    <row r="33" spans="1:6" ht="9" customHeight="1">
      <c r="A33" s="237" t="s">
        <v>195</v>
      </c>
      <c r="B33" s="221">
        <v>0</v>
      </c>
      <c r="C33" s="221">
        <v>235.77500000000001</v>
      </c>
      <c r="D33" s="221">
        <v>156.49700000000001</v>
      </c>
      <c r="E33" s="221">
        <v>143.09399999999999</v>
      </c>
      <c r="F33" s="221">
        <v>154.52000000000001</v>
      </c>
    </row>
    <row r="34" spans="1:6" ht="9" customHeight="1">
      <c r="A34" s="237" t="s">
        <v>196</v>
      </c>
      <c r="B34" s="221">
        <v>0</v>
      </c>
      <c r="C34" s="221">
        <v>7.532</v>
      </c>
      <c r="D34" s="221">
        <v>1.92</v>
      </c>
      <c r="E34" s="221">
        <v>3.524</v>
      </c>
      <c r="F34" s="221">
        <v>3.968</v>
      </c>
    </row>
    <row r="35" spans="1:6" ht="9" customHeight="1">
      <c r="A35" s="235" t="s">
        <v>197</v>
      </c>
      <c r="B35" s="219">
        <f>SUM(B36:B38)</f>
        <v>761.63699999999994</v>
      </c>
      <c r="C35" s="219">
        <f>SUM(C36:C38)</f>
        <v>479.60700000000003</v>
      </c>
      <c r="D35" s="219">
        <f>SUM(D36:D38)</f>
        <v>304.14299999999997</v>
      </c>
      <c r="E35" s="219">
        <f>SUM(E36:E38)</f>
        <v>711.36</v>
      </c>
      <c r="F35" s="219">
        <f>SUM(F36:F38)</f>
        <v>1676.25</v>
      </c>
    </row>
    <row r="36" spans="1:6" ht="9" customHeight="1">
      <c r="A36" s="237" t="s">
        <v>198</v>
      </c>
      <c r="B36" s="221">
        <v>761.63699999999994</v>
      </c>
      <c r="C36" s="221">
        <v>474.60700000000003</v>
      </c>
      <c r="D36" s="221">
        <v>304.14299999999997</v>
      </c>
      <c r="E36" s="221">
        <v>711.36</v>
      </c>
      <c r="F36" s="221">
        <v>1676.25</v>
      </c>
    </row>
    <row r="37" spans="1:6" ht="9" customHeight="1">
      <c r="A37" s="237" t="s">
        <v>199</v>
      </c>
      <c r="B37" s="221">
        <v>0</v>
      </c>
      <c r="C37" s="221">
        <v>5</v>
      </c>
      <c r="D37" s="221">
        <v>0</v>
      </c>
      <c r="E37" s="221">
        <v>0</v>
      </c>
      <c r="F37" s="221">
        <v>0</v>
      </c>
    </row>
    <row r="38" spans="1:6" ht="9" customHeight="1">
      <c r="A38" s="237" t="s">
        <v>200</v>
      </c>
      <c r="B38" s="221">
        <v>0</v>
      </c>
      <c r="C38" s="221">
        <v>0</v>
      </c>
      <c r="D38" s="221">
        <v>0</v>
      </c>
      <c r="E38" s="221">
        <v>0</v>
      </c>
      <c r="F38" s="221">
        <v>0</v>
      </c>
    </row>
    <row r="39" spans="1:6" ht="9" customHeight="1">
      <c r="A39" s="235" t="s">
        <v>188</v>
      </c>
      <c r="B39" s="221"/>
      <c r="C39" s="221"/>
      <c r="D39" s="221"/>
      <c r="E39" s="221"/>
      <c r="F39" s="221"/>
    </row>
    <row r="40" spans="1:6" ht="9" customHeight="1">
      <c r="A40" s="235" t="s">
        <v>191</v>
      </c>
      <c r="B40" s="219">
        <f>+B41+B46</f>
        <v>0</v>
      </c>
      <c r="C40" s="219">
        <f>+C41+C46</f>
        <v>346.59300000000002</v>
      </c>
      <c r="D40" s="219">
        <f>+D41+D46</f>
        <v>22.631</v>
      </c>
      <c r="E40" s="219">
        <f>+E41+E46</f>
        <v>35.155999999999999</v>
      </c>
      <c r="F40" s="219">
        <f>+F41+F46</f>
        <v>63.732999999999997</v>
      </c>
    </row>
    <row r="41" spans="1:6" ht="9" customHeight="1">
      <c r="A41" s="235" t="s">
        <v>192</v>
      </c>
      <c r="B41" s="219">
        <f>SUM(B42:B45)</f>
        <v>0</v>
      </c>
      <c r="C41" s="219">
        <f>SUM(C42:C45)</f>
        <v>0</v>
      </c>
      <c r="D41" s="219">
        <f>SUM(D42:D45)</f>
        <v>22.631</v>
      </c>
      <c r="E41" s="219">
        <f>SUM(E42:E45)</f>
        <v>35.155999999999999</v>
      </c>
      <c r="F41" s="219">
        <f>SUM(F42:F45)</f>
        <v>63.732999999999997</v>
      </c>
    </row>
    <row r="42" spans="1:6" ht="9" customHeight="1">
      <c r="A42" s="237" t="s">
        <v>193</v>
      </c>
      <c r="B42" s="221">
        <v>0</v>
      </c>
      <c r="C42" s="221">
        <v>0</v>
      </c>
      <c r="D42" s="221">
        <v>0</v>
      </c>
      <c r="E42" s="221">
        <v>0</v>
      </c>
      <c r="F42" s="221">
        <v>0</v>
      </c>
    </row>
    <row r="43" spans="1:6" ht="9" customHeight="1">
      <c r="A43" s="237" t="s">
        <v>194</v>
      </c>
      <c r="B43" s="221">
        <v>0</v>
      </c>
      <c r="C43" s="221">
        <v>0</v>
      </c>
      <c r="D43" s="221">
        <v>22.631</v>
      </c>
      <c r="E43" s="221">
        <v>35.155999999999999</v>
      </c>
      <c r="F43" s="221">
        <v>63.732999999999997</v>
      </c>
    </row>
    <row r="44" spans="1:6" ht="9" customHeight="1">
      <c r="A44" s="237" t="s">
        <v>195</v>
      </c>
      <c r="B44" s="221">
        <v>0</v>
      </c>
      <c r="C44" s="221">
        <v>0</v>
      </c>
      <c r="D44" s="221">
        <v>0</v>
      </c>
      <c r="E44" s="221">
        <v>0</v>
      </c>
      <c r="F44" s="221">
        <v>0</v>
      </c>
    </row>
    <row r="45" spans="1:6" ht="9" customHeight="1">
      <c r="A45" s="237" t="s">
        <v>196</v>
      </c>
      <c r="B45" s="221">
        <v>0</v>
      </c>
      <c r="C45" s="221">
        <v>0</v>
      </c>
      <c r="D45" s="221">
        <v>0</v>
      </c>
      <c r="E45" s="221">
        <v>0</v>
      </c>
      <c r="F45" s="221">
        <v>0</v>
      </c>
    </row>
    <row r="46" spans="1:6" ht="9" customHeight="1">
      <c r="A46" s="235" t="s">
        <v>197</v>
      </c>
      <c r="B46" s="219">
        <f>SUM(B47:B49)</f>
        <v>0</v>
      </c>
      <c r="C46" s="219">
        <f>SUM(C47:C49)</f>
        <v>346.59300000000002</v>
      </c>
      <c r="D46" s="219">
        <f>SUM(D47:D49)</f>
        <v>0</v>
      </c>
      <c r="E46" s="219">
        <f>SUM(E47:E49)</f>
        <v>0</v>
      </c>
      <c r="F46" s="219">
        <f>SUM(F47:F49)</f>
        <v>0</v>
      </c>
    </row>
    <row r="47" spans="1:6" ht="9" customHeight="1">
      <c r="A47" s="237" t="s">
        <v>198</v>
      </c>
      <c r="B47" s="221">
        <v>0</v>
      </c>
      <c r="C47" s="221">
        <v>0</v>
      </c>
      <c r="D47" s="221">
        <v>0</v>
      </c>
      <c r="E47" s="221">
        <v>0</v>
      </c>
      <c r="F47" s="221">
        <v>0</v>
      </c>
    </row>
    <row r="48" spans="1:6" ht="9" customHeight="1">
      <c r="A48" s="237" t="s">
        <v>199</v>
      </c>
      <c r="B48" s="221">
        <v>0</v>
      </c>
      <c r="C48" s="221">
        <v>346.59300000000002</v>
      </c>
      <c r="D48" s="221">
        <v>0</v>
      </c>
      <c r="E48" s="221">
        <v>0</v>
      </c>
      <c r="F48" s="221">
        <v>0</v>
      </c>
    </row>
    <row r="49" spans="1:6" ht="9" customHeight="1">
      <c r="A49" s="237" t="s">
        <v>200</v>
      </c>
      <c r="B49" s="221">
        <v>0</v>
      </c>
      <c r="C49" s="221">
        <v>0</v>
      </c>
      <c r="D49" s="221">
        <v>0</v>
      </c>
      <c r="E49" s="221">
        <v>0</v>
      </c>
      <c r="F49" s="221">
        <v>0</v>
      </c>
    </row>
    <row r="50" spans="1:6" ht="9" customHeight="1">
      <c r="A50" s="235" t="s">
        <v>201</v>
      </c>
      <c r="B50" s="221"/>
      <c r="C50" s="221"/>
      <c r="D50" s="221"/>
      <c r="E50" s="221"/>
      <c r="F50" s="221"/>
    </row>
    <row r="51" spans="1:6" ht="9" customHeight="1">
      <c r="A51" s="235" t="s">
        <v>191</v>
      </c>
      <c r="B51" s="219">
        <f>+B52+B57</f>
        <v>431642.11</v>
      </c>
      <c r="C51" s="219">
        <f>+C52+C57</f>
        <v>461803.33099999995</v>
      </c>
      <c r="D51" s="219">
        <f>+D52+D57</f>
        <v>476637.47999999992</v>
      </c>
      <c r="E51" s="219">
        <f>+E52+E57</f>
        <v>514764.07700000005</v>
      </c>
      <c r="F51" s="219">
        <f>+F52+F57</f>
        <v>575111.22</v>
      </c>
    </row>
    <row r="52" spans="1:6" ht="9" customHeight="1">
      <c r="A52" s="235" t="s">
        <v>192</v>
      </c>
      <c r="B52" s="219">
        <f>SUM(B53:B56)</f>
        <v>402064.77299999999</v>
      </c>
      <c r="C52" s="219">
        <f>SUM(C53:C56)</f>
        <v>426936.57899999997</v>
      </c>
      <c r="D52" s="219">
        <f>SUM(D53:D56)</f>
        <v>440073.96899999992</v>
      </c>
      <c r="E52" s="219">
        <f>SUM(E53:E56)</f>
        <v>478515.64800000004</v>
      </c>
      <c r="F52" s="219">
        <f>SUM(F53:F56)</f>
        <v>538557.63</v>
      </c>
    </row>
    <row r="53" spans="1:6" ht="9" customHeight="1">
      <c r="A53" s="237" t="s">
        <v>193</v>
      </c>
      <c r="B53" s="221">
        <v>109701.217</v>
      </c>
      <c r="C53" s="221">
        <v>112842.891</v>
      </c>
      <c r="D53" s="221">
        <v>109039.103</v>
      </c>
      <c r="E53" s="221">
        <v>114954.636</v>
      </c>
      <c r="F53" s="221">
        <v>126621.41499999999</v>
      </c>
    </row>
    <row r="54" spans="1:6" ht="9" customHeight="1">
      <c r="A54" s="237" t="s">
        <v>194</v>
      </c>
      <c r="B54" s="221">
        <v>243282.272</v>
      </c>
      <c r="C54" s="221">
        <v>255778.628</v>
      </c>
      <c r="D54" s="221">
        <v>269435.71999999997</v>
      </c>
      <c r="E54" s="221">
        <v>299543.516</v>
      </c>
      <c r="F54" s="221">
        <v>325230.81199999998</v>
      </c>
    </row>
    <row r="55" spans="1:6" ht="9" customHeight="1">
      <c r="A55" s="237" t="s">
        <v>195</v>
      </c>
      <c r="B55" s="221">
        <v>19167.412</v>
      </c>
      <c r="C55" s="221">
        <v>29599.144</v>
      </c>
      <c r="D55" s="221">
        <v>30498.246999999999</v>
      </c>
      <c r="E55" s="221">
        <v>27814.928</v>
      </c>
      <c r="F55" s="221">
        <v>42274.678999999996</v>
      </c>
    </row>
    <row r="56" spans="1:6" ht="9" customHeight="1">
      <c r="A56" s="237" t="s">
        <v>196</v>
      </c>
      <c r="B56" s="221">
        <f>16678.332+13235.54</f>
        <v>29913.871999999999</v>
      </c>
      <c r="C56" s="221">
        <f>16113.031+12602.885</f>
        <v>28715.916000000001</v>
      </c>
      <c r="D56" s="221">
        <v>31100.899000000001</v>
      </c>
      <c r="E56" s="221">
        <v>36202.567999999999</v>
      </c>
      <c r="F56" s="221">
        <v>44430.724000000002</v>
      </c>
    </row>
    <row r="57" spans="1:6" ht="9" customHeight="1">
      <c r="A57" s="235" t="s">
        <v>197</v>
      </c>
      <c r="B57" s="219">
        <f>SUM(B58:B60)</f>
        <v>29577.337</v>
      </c>
      <c r="C57" s="219">
        <f>SUM(C58:C60)</f>
        <v>34866.752</v>
      </c>
      <c r="D57" s="219">
        <f>SUM(D58:D60)</f>
        <v>36563.511000000006</v>
      </c>
      <c r="E57" s="219">
        <f>SUM(E58:E60)</f>
        <v>36248.428999999996</v>
      </c>
      <c r="F57" s="219">
        <f>SUM(F58:F60)</f>
        <v>36553.590000000004</v>
      </c>
    </row>
    <row r="58" spans="1:6" ht="9" customHeight="1">
      <c r="A58" s="237" t="s">
        <v>198</v>
      </c>
      <c r="B58" s="221">
        <v>19583.986000000001</v>
      </c>
      <c r="C58" s="221">
        <v>25501.812999999998</v>
      </c>
      <c r="D58" s="221">
        <v>25265.323</v>
      </c>
      <c r="E58" s="221">
        <v>23648.262999999999</v>
      </c>
      <c r="F58" s="221">
        <v>26261.373</v>
      </c>
    </row>
    <row r="59" spans="1:6" ht="9" customHeight="1">
      <c r="A59" s="237" t="s">
        <v>199</v>
      </c>
      <c r="B59" s="221">
        <v>9235.0120000000006</v>
      </c>
      <c r="C59" s="221">
        <v>8435.2289999999994</v>
      </c>
      <c r="D59" s="221">
        <v>8651.6</v>
      </c>
      <c r="E59" s="221">
        <v>9623.509</v>
      </c>
      <c r="F59" s="221">
        <v>8287.0990000000002</v>
      </c>
    </row>
    <row r="60" spans="1:6" ht="9" customHeight="1">
      <c r="A60" s="237" t="s">
        <v>200</v>
      </c>
      <c r="B60" s="221">
        <v>758.33900000000006</v>
      </c>
      <c r="C60" s="221">
        <v>929.71</v>
      </c>
      <c r="D60" s="221">
        <v>2646.5880000000002</v>
      </c>
      <c r="E60" s="221">
        <v>2976.6570000000002</v>
      </c>
      <c r="F60" s="221">
        <v>2005.1179999999999</v>
      </c>
    </row>
    <row r="61" spans="1:6" ht="3.75" customHeight="1" thickBot="1">
      <c r="A61" s="240"/>
      <c r="B61" s="241"/>
      <c r="C61" s="241"/>
      <c r="D61" s="241"/>
      <c r="E61" s="241"/>
      <c r="F61" s="241"/>
    </row>
    <row r="62" spans="1:6" ht="9.65" customHeight="1" thickTop="1">
      <c r="A62" s="242" t="s">
        <v>136</v>
      </c>
    </row>
  </sheetData>
  <mergeCells count="3">
    <mergeCell ref="A1:F1"/>
    <mergeCell ref="A3:A4"/>
    <mergeCell ref="B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6E04-5C9C-4E86-ACE8-FFA850291935}">
  <sheetPr codeName="Sheet21"/>
  <dimension ref="A1:I62"/>
  <sheetViews>
    <sheetView showGridLines="0" zoomScaleNormal="100" workbookViewId="0">
      <selection sqref="A1:F1"/>
    </sheetView>
  </sheetViews>
  <sheetFormatPr defaultColWidth="9.1796875" defaultRowHeight="12.5"/>
  <cols>
    <col min="1" max="1" width="28.81640625" style="71" customWidth="1"/>
    <col min="2" max="4" width="11.7265625" style="71" customWidth="1"/>
    <col min="5" max="5" width="11.26953125" style="71" customWidth="1"/>
    <col min="6" max="6" width="11.7265625" style="71" customWidth="1"/>
    <col min="7" max="16384" width="9.1796875" style="71"/>
  </cols>
  <sheetData>
    <row r="1" spans="1:9" ht="30" customHeight="1">
      <c r="A1" s="639" t="s">
        <v>558</v>
      </c>
      <c r="B1" s="639"/>
      <c r="C1" s="639"/>
      <c r="D1" s="639"/>
      <c r="E1" s="639"/>
      <c r="F1" s="639"/>
      <c r="G1" s="154"/>
      <c r="I1" s="548" t="s">
        <v>612</v>
      </c>
    </row>
    <row r="2" spans="1:9" ht="10.15" customHeight="1">
      <c r="A2" s="243"/>
      <c r="B2" s="243"/>
      <c r="C2" s="243"/>
      <c r="D2" s="244"/>
      <c r="E2" s="244"/>
      <c r="F2" s="245" t="s">
        <v>190</v>
      </c>
    </row>
    <row r="3" spans="1:9" ht="10.15" customHeight="1">
      <c r="A3" s="640" t="s">
        <v>172</v>
      </c>
      <c r="B3" s="641" t="s">
        <v>173</v>
      </c>
      <c r="C3" s="642"/>
      <c r="D3" s="642"/>
      <c r="E3" s="642"/>
      <c r="F3" s="642"/>
    </row>
    <row r="4" spans="1:9" ht="10.15" customHeight="1">
      <c r="A4" s="640"/>
      <c r="B4" s="246">
        <v>2018</v>
      </c>
      <c r="C4" s="246">
        <v>2019</v>
      </c>
      <c r="D4" s="246">
        <v>2020</v>
      </c>
      <c r="E4" s="246">
        <v>2021</v>
      </c>
      <c r="F4" s="246" t="s">
        <v>587</v>
      </c>
    </row>
    <row r="5" spans="1:9" ht="4.9000000000000004" customHeight="1">
      <c r="A5" s="247"/>
      <c r="B5" s="247"/>
      <c r="C5" s="247"/>
      <c r="D5" s="247"/>
      <c r="E5" s="247"/>
      <c r="F5" s="247"/>
    </row>
    <row r="6" spans="1:9" ht="9" customHeight="1">
      <c r="A6" s="20" t="s">
        <v>174</v>
      </c>
      <c r="B6" s="248"/>
      <c r="C6" s="248"/>
      <c r="D6" s="248"/>
      <c r="E6" s="248"/>
      <c r="F6" s="248"/>
    </row>
    <row r="7" spans="1:9" ht="9" customHeight="1">
      <c r="A7" s="249" t="s">
        <v>175</v>
      </c>
      <c r="B7" s="219">
        <f>+B8+B13</f>
        <v>5409.9970000000003</v>
      </c>
      <c r="C7" s="219">
        <f>+C8+C13</f>
        <v>28365.472000000002</v>
      </c>
      <c r="D7" s="219">
        <f>+D8+D13</f>
        <v>25358.356</v>
      </c>
      <c r="E7" s="219">
        <f>+E8+E13</f>
        <v>4795.8610000000008</v>
      </c>
      <c r="F7" s="219">
        <f>+F8+F13</f>
        <v>4832.0320000000002</v>
      </c>
    </row>
    <row r="8" spans="1:9" ht="9" customHeight="1">
      <c r="A8" s="249" t="s">
        <v>176</v>
      </c>
      <c r="B8" s="219">
        <f>SUM(B9:B12)</f>
        <v>1276.7309999999998</v>
      </c>
      <c r="C8" s="219">
        <f>SUM(C9:C12)</f>
        <v>7002.371000000001</v>
      </c>
      <c r="D8" s="219">
        <f>SUM(D9:D12)</f>
        <v>4029.1909999999998</v>
      </c>
      <c r="E8" s="219">
        <f>SUM(E9:E12)</f>
        <v>2521.578</v>
      </c>
      <c r="F8" s="219">
        <f>SUM(F9:F12)</f>
        <v>3688.154</v>
      </c>
      <c r="G8" s="250"/>
    </row>
    <row r="9" spans="1:9" ht="9" customHeight="1">
      <c r="A9" s="251" t="s">
        <v>177</v>
      </c>
      <c r="B9" s="221">
        <f t="shared" ref="B9:F12" si="0">+B20+B31+B42+B53</f>
        <v>455.387</v>
      </c>
      <c r="C9" s="221">
        <f t="shared" si="0"/>
        <v>409.67600000000004</v>
      </c>
      <c r="D9" s="221">
        <f t="shared" si="0"/>
        <v>600.84500000000003</v>
      </c>
      <c r="E9" s="221">
        <f t="shared" si="0"/>
        <v>707.649</v>
      </c>
      <c r="F9" s="221">
        <f t="shared" si="0"/>
        <v>527.26099999999997</v>
      </c>
    </row>
    <row r="10" spans="1:9" ht="9" customHeight="1">
      <c r="A10" s="251" t="s">
        <v>178</v>
      </c>
      <c r="B10" s="221">
        <f t="shared" si="0"/>
        <v>816.61899999999991</v>
      </c>
      <c r="C10" s="221">
        <f t="shared" si="0"/>
        <v>4960.2290000000003</v>
      </c>
      <c r="D10" s="221">
        <f t="shared" si="0"/>
        <v>3089.93</v>
      </c>
      <c r="E10" s="221">
        <f t="shared" si="0"/>
        <v>1519.365</v>
      </c>
      <c r="F10" s="221">
        <f t="shared" si="0"/>
        <v>1636.212</v>
      </c>
    </row>
    <row r="11" spans="1:9" ht="9" customHeight="1">
      <c r="A11" s="251" t="s">
        <v>179</v>
      </c>
      <c r="B11" s="221">
        <f t="shared" si="0"/>
        <v>0</v>
      </c>
      <c r="C11" s="221">
        <f t="shared" si="0"/>
        <v>1627.8000000000002</v>
      </c>
      <c r="D11" s="221">
        <f t="shared" si="0"/>
        <v>330.83100000000002</v>
      </c>
      <c r="E11" s="221">
        <f t="shared" si="0"/>
        <v>277.64299999999997</v>
      </c>
      <c r="F11" s="221">
        <f t="shared" si="0"/>
        <v>1226.3440000000001</v>
      </c>
    </row>
    <row r="12" spans="1:9" ht="9" customHeight="1">
      <c r="A12" s="251" t="s">
        <v>180</v>
      </c>
      <c r="B12" s="221">
        <f t="shared" si="0"/>
        <v>4.7249999999999996</v>
      </c>
      <c r="C12" s="221">
        <f t="shared" si="0"/>
        <v>4.6660000000000004</v>
      </c>
      <c r="D12" s="221">
        <f t="shared" si="0"/>
        <v>7.585</v>
      </c>
      <c r="E12" s="221">
        <f t="shared" si="0"/>
        <v>16.920999999999999</v>
      </c>
      <c r="F12" s="221">
        <f t="shared" si="0"/>
        <v>298.33699999999999</v>
      </c>
    </row>
    <row r="13" spans="1:9" ht="9" customHeight="1">
      <c r="A13" s="249" t="s">
        <v>181</v>
      </c>
      <c r="B13" s="219">
        <f>SUM(B14:B16)</f>
        <v>4133.2660000000005</v>
      </c>
      <c r="C13" s="219">
        <f>SUM(C14:C16)</f>
        <v>21363.100999999999</v>
      </c>
      <c r="D13" s="219">
        <f>SUM(D14:D16)</f>
        <v>21329.165000000001</v>
      </c>
      <c r="E13" s="219">
        <f>SUM(E14:E16)</f>
        <v>2274.2830000000004</v>
      </c>
      <c r="F13" s="219">
        <f>SUM(F14:F16)</f>
        <v>1143.8779999999999</v>
      </c>
    </row>
    <row r="14" spans="1:9" ht="9" customHeight="1">
      <c r="A14" s="251" t="s">
        <v>182</v>
      </c>
      <c r="B14" s="221">
        <f t="shared" ref="B14:F16" si="1">+B25+B36+B47+B58</f>
        <v>3056.1060000000002</v>
      </c>
      <c r="C14" s="221">
        <f t="shared" si="1"/>
        <v>20441.814999999999</v>
      </c>
      <c r="D14" s="221">
        <f t="shared" si="1"/>
        <v>21239.159</v>
      </c>
      <c r="E14" s="221">
        <f t="shared" si="1"/>
        <v>1972.0630000000001</v>
      </c>
      <c r="F14" s="221">
        <f t="shared" si="1"/>
        <v>1054.712</v>
      </c>
    </row>
    <row r="15" spans="1:9" ht="9" customHeight="1">
      <c r="A15" s="251" t="s">
        <v>183</v>
      </c>
      <c r="B15" s="221">
        <f t="shared" si="1"/>
        <v>1071.8599999999999</v>
      </c>
      <c r="C15" s="221">
        <f t="shared" si="1"/>
        <v>738.31799999999998</v>
      </c>
      <c r="D15" s="221">
        <f t="shared" si="1"/>
        <v>90.006</v>
      </c>
      <c r="E15" s="221">
        <f t="shared" si="1"/>
        <v>138.583</v>
      </c>
      <c r="F15" s="221">
        <f t="shared" si="1"/>
        <v>52.138000000000005</v>
      </c>
    </row>
    <row r="16" spans="1:9" ht="9" customHeight="1">
      <c r="A16" s="251" t="s">
        <v>184</v>
      </c>
      <c r="B16" s="221">
        <f t="shared" si="1"/>
        <v>5.3</v>
      </c>
      <c r="C16" s="221">
        <f t="shared" si="1"/>
        <v>182.96799999999999</v>
      </c>
      <c r="D16" s="221">
        <f t="shared" si="1"/>
        <v>0</v>
      </c>
      <c r="E16" s="221">
        <f t="shared" si="1"/>
        <v>163.637</v>
      </c>
      <c r="F16" s="221">
        <f t="shared" si="1"/>
        <v>37.027999999999999</v>
      </c>
    </row>
    <row r="17" spans="1:6" ht="9" customHeight="1">
      <c r="A17" s="20" t="s">
        <v>185</v>
      </c>
      <c r="B17" s="239"/>
      <c r="C17" s="239"/>
      <c r="D17" s="239"/>
      <c r="E17" s="239"/>
      <c r="F17" s="239"/>
    </row>
    <row r="18" spans="1:6" ht="9" customHeight="1">
      <c r="A18" s="249" t="s">
        <v>175</v>
      </c>
      <c r="B18" s="223">
        <f>+B19+B24</f>
        <v>348.89600000000002</v>
      </c>
      <c r="C18" s="223">
        <f>+C19+C24</f>
        <v>2777.6880000000001</v>
      </c>
      <c r="D18" s="223">
        <f>+D19+D24</f>
        <v>999.63200000000006</v>
      </c>
      <c r="E18" s="223">
        <f>+E19+E24</f>
        <v>609.94100000000003</v>
      </c>
      <c r="F18" s="223">
        <f>+F19+F24</f>
        <v>1363.3030000000001</v>
      </c>
    </row>
    <row r="19" spans="1:6" ht="9" customHeight="1">
      <c r="A19" s="249" t="s">
        <v>176</v>
      </c>
      <c r="B19" s="219">
        <f>SUM(B20:B23)</f>
        <v>179.60900000000001</v>
      </c>
      <c r="C19" s="219">
        <f>SUM(C20:C23)</f>
        <v>2612.6640000000002</v>
      </c>
      <c r="D19" s="219">
        <f>SUM(D20:D23)</f>
        <v>872.13200000000006</v>
      </c>
      <c r="E19" s="219">
        <f>SUM(E20:E23)</f>
        <v>527.798</v>
      </c>
      <c r="F19" s="219">
        <f>SUM(F20:F23)</f>
        <v>1332.8000000000002</v>
      </c>
    </row>
    <row r="20" spans="1:6" ht="9" customHeight="1">
      <c r="A20" s="251" t="s">
        <v>177</v>
      </c>
      <c r="B20" s="221">
        <v>0</v>
      </c>
      <c r="C20" s="221">
        <v>0</v>
      </c>
      <c r="D20" s="221">
        <v>60.82</v>
      </c>
      <c r="E20" s="221">
        <v>146.035</v>
      </c>
      <c r="F20" s="221">
        <v>0</v>
      </c>
    </row>
    <row r="21" spans="1:6" ht="9" customHeight="1">
      <c r="A21" s="251" t="s">
        <v>178</v>
      </c>
      <c r="B21" s="221">
        <v>179.60900000000001</v>
      </c>
      <c r="C21" s="221">
        <v>1784.8330000000001</v>
      </c>
      <c r="D21" s="221">
        <v>633.66899999999998</v>
      </c>
      <c r="E21" s="221">
        <v>104.12</v>
      </c>
      <c r="F21" s="221">
        <v>150.43700000000001</v>
      </c>
    </row>
    <row r="22" spans="1:6" ht="9" customHeight="1">
      <c r="A22" s="251" t="s">
        <v>179</v>
      </c>
      <c r="B22" s="221">
        <v>0</v>
      </c>
      <c r="C22" s="221">
        <v>827.83100000000002</v>
      </c>
      <c r="D22" s="221">
        <v>177.643</v>
      </c>
      <c r="E22" s="221">
        <v>277.64299999999997</v>
      </c>
      <c r="F22" s="221">
        <v>1182.3630000000001</v>
      </c>
    </row>
    <row r="23" spans="1:6" ht="9" customHeight="1">
      <c r="A23" s="251" t="s">
        <v>180</v>
      </c>
      <c r="B23" s="221">
        <v>0</v>
      </c>
      <c r="C23" s="221">
        <v>0</v>
      </c>
      <c r="D23" s="221">
        <v>0</v>
      </c>
      <c r="E23" s="221">
        <v>0</v>
      </c>
      <c r="F23" s="221">
        <v>0</v>
      </c>
    </row>
    <row r="24" spans="1:6" ht="9" customHeight="1">
      <c r="A24" s="249" t="s">
        <v>181</v>
      </c>
      <c r="B24" s="219">
        <f>SUM(B25:B27)</f>
        <v>169.28700000000001</v>
      </c>
      <c r="C24" s="219">
        <f>SUM(C25:C27)</f>
        <v>165.024</v>
      </c>
      <c r="D24" s="219">
        <f>SUM(D25:D27)</f>
        <v>127.5</v>
      </c>
      <c r="E24" s="219">
        <f>SUM(E25:E27)</f>
        <v>82.143000000000001</v>
      </c>
      <c r="F24" s="219">
        <f>SUM(F25:F27)</f>
        <v>30.503</v>
      </c>
    </row>
    <row r="25" spans="1:6" ht="9" customHeight="1">
      <c r="A25" s="251" t="s">
        <v>182</v>
      </c>
      <c r="B25" s="221">
        <v>169.28700000000001</v>
      </c>
      <c r="C25" s="221">
        <v>165.024</v>
      </c>
      <c r="D25" s="221">
        <v>127.5</v>
      </c>
      <c r="E25" s="221">
        <v>82.143000000000001</v>
      </c>
      <c r="F25" s="221">
        <v>30.503</v>
      </c>
    </row>
    <row r="26" spans="1:6" ht="9" customHeight="1">
      <c r="A26" s="251" t="s">
        <v>183</v>
      </c>
      <c r="B26" s="221">
        <v>0</v>
      </c>
      <c r="C26" s="221">
        <v>0</v>
      </c>
      <c r="D26" s="221">
        <v>0</v>
      </c>
      <c r="E26" s="221">
        <v>0</v>
      </c>
      <c r="F26" s="221">
        <v>0</v>
      </c>
    </row>
    <row r="27" spans="1:6" ht="9" customHeight="1">
      <c r="A27" s="251" t="s">
        <v>184</v>
      </c>
      <c r="B27" s="221">
        <v>0</v>
      </c>
      <c r="C27" s="221">
        <v>0</v>
      </c>
      <c r="D27" s="221">
        <v>0</v>
      </c>
      <c r="E27" s="221">
        <v>0</v>
      </c>
      <c r="F27" s="221">
        <v>0</v>
      </c>
    </row>
    <row r="28" spans="1:6" ht="9" customHeight="1">
      <c r="A28" s="1" t="s">
        <v>186</v>
      </c>
      <c r="B28" s="221"/>
      <c r="C28" s="221"/>
      <c r="D28" s="221"/>
      <c r="E28" s="221"/>
      <c r="F28" s="221"/>
    </row>
    <row r="29" spans="1:6" ht="9" customHeight="1">
      <c r="A29" s="249" t="s">
        <v>175</v>
      </c>
      <c r="B29" s="219">
        <f>+B30+B35</f>
        <v>92.29</v>
      </c>
      <c r="C29" s="219">
        <f>+C30+C35</f>
        <v>1256.5640000000001</v>
      </c>
      <c r="D29" s="219">
        <f>+D30+D35</f>
        <v>1887.0329999999999</v>
      </c>
      <c r="E29" s="219">
        <f>+E30+E35</f>
        <v>371.387</v>
      </c>
      <c r="F29" s="219">
        <f>+F30+F35</f>
        <v>749.63300000000004</v>
      </c>
    </row>
    <row r="30" spans="1:6" ht="9" customHeight="1">
      <c r="A30" s="249" t="s">
        <v>176</v>
      </c>
      <c r="B30" s="219">
        <f>SUM(B31:B34)</f>
        <v>92.29</v>
      </c>
      <c r="C30" s="219">
        <f>SUM(C31:C34)</f>
        <v>1142.875</v>
      </c>
      <c r="D30" s="219">
        <f>SUM(D31:D34)</f>
        <v>1517.2159999999999</v>
      </c>
      <c r="E30" s="219">
        <f>SUM(E31:E34)</f>
        <v>349.30599999999998</v>
      </c>
      <c r="F30" s="219">
        <f>SUM(F31:F34)</f>
        <v>649.55200000000002</v>
      </c>
    </row>
    <row r="31" spans="1:6" ht="9" customHeight="1">
      <c r="A31" s="251" t="s">
        <v>177</v>
      </c>
      <c r="B31" s="221">
        <v>0</v>
      </c>
      <c r="C31" s="221">
        <v>205.10300000000001</v>
      </c>
      <c r="D31" s="221">
        <v>214.54400000000001</v>
      </c>
      <c r="E31" s="221">
        <v>0</v>
      </c>
      <c r="F31" s="221">
        <v>46.603000000000002</v>
      </c>
    </row>
    <row r="32" spans="1:6" ht="9" customHeight="1">
      <c r="A32" s="251" t="s">
        <v>178</v>
      </c>
      <c r="B32" s="221">
        <v>92.29</v>
      </c>
      <c r="C32" s="221">
        <v>755.30700000000002</v>
      </c>
      <c r="D32" s="221">
        <v>1163.9179999999999</v>
      </c>
      <c r="E32" s="221">
        <v>349.30599999999998</v>
      </c>
      <c r="F32" s="221">
        <v>311.76600000000002</v>
      </c>
    </row>
    <row r="33" spans="1:6" ht="9" customHeight="1">
      <c r="A33" s="251" t="s">
        <v>179</v>
      </c>
      <c r="B33" s="221">
        <v>0</v>
      </c>
      <c r="C33" s="221">
        <v>180.47499999999999</v>
      </c>
      <c r="D33" s="221">
        <v>138.75399999999999</v>
      </c>
      <c r="E33" s="221">
        <v>0</v>
      </c>
      <c r="F33" s="221">
        <v>26.181999999999999</v>
      </c>
    </row>
    <row r="34" spans="1:6" ht="9" customHeight="1">
      <c r="A34" s="251" t="s">
        <v>180</v>
      </c>
      <c r="B34" s="221">
        <v>0</v>
      </c>
      <c r="C34" s="221">
        <v>1.99</v>
      </c>
      <c r="D34" s="221">
        <v>0</v>
      </c>
      <c r="E34" s="221">
        <v>0</v>
      </c>
      <c r="F34" s="221">
        <v>265.00099999999998</v>
      </c>
    </row>
    <row r="35" spans="1:6" ht="9" customHeight="1">
      <c r="A35" s="249" t="s">
        <v>181</v>
      </c>
      <c r="B35" s="219">
        <f>SUM(B36:B38)</f>
        <v>0</v>
      </c>
      <c r="C35" s="219">
        <f>SUM(C36:C38)</f>
        <v>113.68899999999999</v>
      </c>
      <c r="D35" s="219">
        <f>SUM(D36:D38)</f>
        <v>369.81700000000001</v>
      </c>
      <c r="E35" s="219">
        <f>SUM(E36:E38)</f>
        <v>22.081</v>
      </c>
      <c r="F35" s="219">
        <f>SUM(F36:F38)</f>
        <v>100.081</v>
      </c>
    </row>
    <row r="36" spans="1:6" ht="9" customHeight="1">
      <c r="A36" s="251" t="s">
        <v>182</v>
      </c>
      <c r="B36" s="221">
        <v>0</v>
      </c>
      <c r="C36" s="221">
        <v>113.68899999999999</v>
      </c>
      <c r="D36" s="221">
        <v>369.81700000000001</v>
      </c>
      <c r="E36" s="221">
        <v>22.081</v>
      </c>
      <c r="F36" s="221">
        <v>100.081</v>
      </c>
    </row>
    <row r="37" spans="1:6" ht="9" customHeight="1">
      <c r="A37" s="251" t="s">
        <v>183</v>
      </c>
      <c r="B37" s="221">
        <v>0</v>
      </c>
      <c r="C37" s="221">
        <v>0</v>
      </c>
      <c r="D37" s="221">
        <v>0</v>
      </c>
      <c r="E37" s="221">
        <v>0</v>
      </c>
      <c r="F37" s="221">
        <v>0</v>
      </c>
    </row>
    <row r="38" spans="1:6" ht="9" customHeight="1">
      <c r="A38" s="251" t="s">
        <v>184</v>
      </c>
      <c r="B38" s="221">
        <v>0</v>
      </c>
      <c r="C38" s="221">
        <v>0</v>
      </c>
      <c r="D38" s="221">
        <v>0</v>
      </c>
      <c r="E38" s="221">
        <v>0</v>
      </c>
      <c r="F38" s="221">
        <v>0</v>
      </c>
    </row>
    <row r="39" spans="1:6" ht="9" customHeight="1">
      <c r="A39" s="1" t="s">
        <v>188</v>
      </c>
      <c r="B39" s="221"/>
      <c r="C39" s="221"/>
      <c r="D39" s="221"/>
      <c r="E39" s="221"/>
      <c r="F39" s="221"/>
    </row>
    <row r="40" spans="1:6" ht="9" customHeight="1">
      <c r="A40" s="249" t="s">
        <v>175</v>
      </c>
      <c r="B40" s="219">
        <f>+B41+B46</f>
        <v>4083.1800000000003</v>
      </c>
      <c r="C40" s="219">
        <f>+C41+C46</f>
        <v>19707.689999999999</v>
      </c>
      <c r="D40" s="219">
        <f>+D41+D46</f>
        <v>19281.094000000001</v>
      </c>
      <c r="E40" s="219">
        <f>+E41+E46</f>
        <v>305.86</v>
      </c>
      <c r="F40" s="219">
        <f>+F41+F46</f>
        <v>449.12799999999993</v>
      </c>
    </row>
    <row r="41" spans="1:6" ht="9" customHeight="1">
      <c r="A41" s="249" t="s">
        <v>176</v>
      </c>
      <c r="B41" s="219">
        <f>SUM(B42:B45)</f>
        <v>289.32400000000001</v>
      </c>
      <c r="C41" s="219">
        <f>SUM(C42:C45)</f>
        <v>1234.5819999999999</v>
      </c>
      <c r="D41" s="219">
        <f>SUM(D42:D45)</f>
        <v>374.964</v>
      </c>
      <c r="E41" s="219">
        <f>SUM(E42:E45)</f>
        <v>153.35900000000001</v>
      </c>
      <c r="F41" s="219">
        <f>SUM(F42:F45)</f>
        <v>309.92899999999997</v>
      </c>
    </row>
    <row r="42" spans="1:6" ht="9" customHeight="1">
      <c r="A42" s="251" t="s">
        <v>177</v>
      </c>
      <c r="B42" s="221">
        <v>0</v>
      </c>
      <c r="C42" s="221">
        <v>0</v>
      </c>
      <c r="D42" s="221">
        <v>0</v>
      </c>
      <c r="E42" s="221">
        <v>0</v>
      </c>
      <c r="F42" s="221">
        <v>0</v>
      </c>
    </row>
    <row r="43" spans="1:6" ht="9" customHeight="1">
      <c r="A43" s="251" t="s">
        <v>178</v>
      </c>
      <c r="B43" s="221">
        <v>289.32400000000001</v>
      </c>
      <c r="C43" s="221">
        <v>615.08799999999997</v>
      </c>
      <c r="D43" s="221">
        <v>374.964</v>
      </c>
      <c r="E43" s="221">
        <v>153.35900000000001</v>
      </c>
      <c r="F43" s="221">
        <v>309.92899999999997</v>
      </c>
    </row>
    <row r="44" spans="1:6" ht="9" customHeight="1">
      <c r="A44" s="251" t="s">
        <v>179</v>
      </c>
      <c r="B44" s="221">
        <v>0</v>
      </c>
      <c r="C44" s="221">
        <v>619.49400000000003</v>
      </c>
      <c r="D44" s="221">
        <v>0</v>
      </c>
      <c r="E44" s="221">
        <v>0</v>
      </c>
      <c r="F44" s="221">
        <v>0</v>
      </c>
    </row>
    <row r="45" spans="1:6" ht="9" customHeight="1">
      <c r="A45" s="251" t="s">
        <v>180</v>
      </c>
      <c r="B45" s="221">
        <v>0</v>
      </c>
      <c r="C45" s="221">
        <v>0</v>
      </c>
      <c r="D45" s="221">
        <v>0</v>
      </c>
      <c r="E45" s="221">
        <v>0</v>
      </c>
      <c r="F45" s="221">
        <v>0</v>
      </c>
    </row>
    <row r="46" spans="1:6" ht="9" customHeight="1">
      <c r="A46" s="249" t="s">
        <v>181</v>
      </c>
      <c r="B46" s="219">
        <f>SUM(B47:B49)</f>
        <v>3793.8560000000002</v>
      </c>
      <c r="C46" s="219">
        <f>SUM(C47:C49)</f>
        <v>18473.108</v>
      </c>
      <c r="D46" s="219">
        <f>SUM(D47:D49)</f>
        <v>18906.13</v>
      </c>
      <c r="E46" s="219">
        <f>SUM(E47:E49)</f>
        <v>152.501</v>
      </c>
      <c r="F46" s="219">
        <f>SUM(F47:F49)</f>
        <v>139.19899999999998</v>
      </c>
    </row>
    <row r="47" spans="1:6" ht="9" customHeight="1">
      <c r="A47" s="251" t="s">
        <v>182</v>
      </c>
      <c r="B47" s="221">
        <v>2817.8560000000002</v>
      </c>
      <c r="C47" s="221">
        <v>18473.108</v>
      </c>
      <c r="D47" s="221">
        <v>18906.13</v>
      </c>
      <c r="E47" s="221">
        <v>152.501</v>
      </c>
      <c r="F47" s="221">
        <v>122.133</v>
      </c>
    </row>
    <row r="48" spans="1:6" ht="9" customHeight="1">
      <c r="A48" s="251" t="s">
        <v>183</v>
      </c>
      <c r="B48" s="221">
        <v>976</v>
      </c>
      <c r="C48" s="221">
        <v>0</v>
      </c>
      <c r="D48" s="221">
        <v>0</v>
      </c>
      <c r="E48" s="221">
        <v>0</v>
      </c>
      <c r="F48" s="221">
        <v>17.065999999999999</v>
      </c>
    </row>
    <row r="49" spans="1:6" ht="9" customHeight="1">
      <c r="A49" s="251" t="s">
        <v>184</v>
      </c>
      <c r="B49" s="221">
        <v>0</v>
      </c>
      <c r="C49" s="221">
        <v>0</v>
      </c>
      <c r="D49" s="221">
        <v>0</v>
      </c>
      <c r="E49" s="221">
        <v>0</v>
      </c>
      <c r="F49" s="221">
        <v>0</v>
      </c>
    </row>
    <row r="50" spans="1:6" ht="9" customHeight="1">
      <c r="A50" s="1" t="s">
        <v>189</v>
      </c>
      <c r="B50" s="221"/>
      <c r="C50" s="221"/>
      <c r="D50" s="221"/>
      <c r="E50" s="221"/>
      <c r="F50" s="221"/>
    </row>
    <row r="51" spans="1:6" ht="9" customHeight="1">
      <c r="A51" s="249" t="s">
        <v>175</v>
      </c>
      <c r="B51" s="219">
        <f>+B52+B57</f>
        <v>885.63100000000009</v>
      </c>
      <c r="C51" s="219">
        <f>+C52+C57</f>
        <v>4623.53</v>
      </c>
      <c r="D51" s="219">
        <f>+D52+D57</f>
        <v>3190.5970000000002</v>
      </c>
      <c r="E51" s="219">
        <f>+E52+E57</f>
        <v>3508.6729999999998</v>
      </c>
      <c r="F51" s="219">
        <f>+F52+F57</f>
        <v>2269.9679999999998</v>
      </c>
    </row>
    <row r="52" spans="1:6" ht="9" customHeight="1">
      <c r="A52" s="249" t="s">
        <v>176</v>
      </c>
      <c r="B52" s="219">
        <f>SUM(B53:B56)</f>
        <v>715.50800000000004</v>
      </c>
      <c r="C52" s="219">
        <f>SUM(C53:C56)</f>
        <v>2012.25</v>
      </c>
      <c r="D52" s="219">
        <f>SUM(D53:D56)</f>
        <v>1264.8790000000001</v>
      </c>
      <c r="E52" s="219">
        <f>SUM(E53:E56)</f>
        <v>1491.115</v>
      </c>
      <c r="F52" s="219">
        <f>SUM(F53:F56)</f>
        <v>1395.873</v>
      </c>
    </row>
    <row r="53" spans="1:6" ht="9" customHeight="1">
      <c r="A53" s="251" t="s">
        <v>177</v>
      </c>
      <c r="B53" s="221">
        <v>455.387</v>
      </c>
      <c r="C53" s="221">
        <v>204.57300000000001</v>
      </c>
      <c r="D53" s="221">
        <v>325.48099999999999</v>
      </c>
      <c r="E53" s="221">
        <v>561.61400000000003</v>
      </c>
      <c r="F53" s="221">
        <v>480.65800000000002</v>
      </c>
    </row>
    <row r="54" spans="1:6" ht="9" customHeight="1">
      <c r="A54" s="251" t="s">
        <v>178</v>
      </c>
      <c r="B54" s="221">
        <v>255.39599999999999</v>
      </c>
      <c r="C54" s="221">
        <v>1805.001</v>
      </c>
      <c r="D54" s="221">
        <v>917.37900000000002</v>
      </c>
      <c r="E54" s="221">
        <v>912.58</v>
      </c>
      <c r="F54" s="221">
        <v>864.08</v>
      </c>
    </row>
    <row r="55" spans="1:6" ht="9" customHeight="1">
      <c r="A55" s="251" t="s">
        <v>179</v>
      </c>
      <c r="B55" s="221">
        <v>0</v>
      </c>
      <c r="C55" s="221">
        <v>0</v>
      </c>
      <c r="D55" s="221">
        <v>14.433999999999999</v>
      </c>
      <c r="E55" s="221">
        <v>0</v>
      </c>
      <c r="F55" s="221">
        <v>17.798999999999999</v>
      </c>
    </row>
    <row r="56" spans="1:6" ht="9" customHeight="1">
      <c r="A56" s="251" t="s">
        <v>180</v>
      </c>
      <c r="B56" s="221">
        <v>4.7249999999999996</v>
      </c>
      <c r="C56" s="221">
        <v>2.6760000000000002</v>
      </c>
      <c r="D56" s="221">
        <v>7.585</v>
      </c>
      <c r="E56" s="221">
        <v>16.920999999999999</v>
      </c>
      <c r="F56" s="221">
        <v>33.335999999999999</v>
      </c>
    </row>
    <row r="57" spans="1:6" ht="9" customHeight="1">
      <c r="A57" s="249" t="s">
        <v>181</v>
      </c>
      <c r="B57" s="219">
        <f>SUM(B58:B60)</f>
        <v>170.12299999999999</v>
      </c>
      <c r="C57" s="219">
        <f>SUM(C58:C60)</f>
        <v>2611.2799999999997</v>
      </c>
      <c r="D57" s="219">
        <f>SUM(D58:D60)</f>
        <v>1925.7180000000001</v>
      </c>
      <c r="E57" s="219">
        <f>SUM(E58:E60)</f>
        <v>2017.558</v>
      </c>
      <c r="F57" s="219">
        <f>SUM(F58:F60)</f>
        <v>874.09500000000003</v>
      </c>
    </row>
    <row r="58" spans="1:6" ht="9" customHeight="1">
      <c r="A58" s="251" t="s">
        <v>182</v>
      </c>
      <c r="B58" s="221">
        <v>68.962999999999994</v>
      </c>
      <c r="C58" s="221">
        <v>1689.9939999999999</v>
      </c>
      <c r="D58" s="221">
        <v>1835.712</v>
      </c>
      <c r="E58" s="221">
        <v>1715.338</v>
      </c>
      <c r="F58" s="221">
        <v>801.995</v>
      </c>
    </row>
    <row r="59" spans="1:6" ht="9" customHeight="1">
      <c r="A59" s="251" t="s">
        <v>183</v>
      </c>
      <c r="B59" s="221">
        <v>95.86</v>
      </c>
      <c r="C59" s="221">
        <v>738.31799999999998</v>
      </c>
      <c r="D59" s="221">
        <v>90.006</v>
      </c>
      <c r="E59" s="221">
        <v>138.583</v>
      </c>
      <c r="F59" s="221">
        <v>35.072000000000003</v>
      </c>
    </row>
    <row r="60" spans="1:6" ht="9" customHeight="1">
      <c r="A60" s="251" t="s">
        <v>184</v>
      </c>
      <c r="B60" s="221">
        <v>5.3</v>
      </c>
      <c r="C60" s="221">
        <v>182.96799999999999</v>
      </c>
      <c r="D60" s="221">
        <v>0</v>
      </c>
      <c r="E60" s="221">
        <v>163.637</v>
      </c>
      <c r="F60" s="221">
        <v>37.027999999999999</v>
      </c>
    </row>
    <row r="61" spans="1:6" ht="4.9000000000000004" customHeight="1" thickBot="1">
      <c r="A61" s="252"/>
      <c r="B61" s="253"/>
      <c r="C61" s="253"/>
      <c r="D61" s="253"/>
      <c r="E61" s="253"/>
      <c r="F61" s="253"/>
    </row>
    <row r="62" spans="1:6" customFormat="1" ht="9.65" customHeight="1" thickTop="1">
      <c r="A62" s="254" t="s">
        <v>136</v>
      </c>
    </row>
  </sheetData>
  <mergeCells count="3">
    <mergeCell ref="A1:F1"/>
    <mergeCell ref="A3:A4"/>
    <mergeCell ref="B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10341-C354-483B-950E-63D05F3EFE43}">
  <sheetPr codeName="Sheet22"/>
  <dimension ref="A1:I63"/>
  <sheetViews>
    <sheetView showGridLines="0" zoomScaleNormal="100" workbookViewId="0">
      <selection sqref="A1:F1"/>
    </sheetView>
  </sheetViews>
  <sheetFormatPr defaultColWidth="9.1796875" defaultRowHeight="12.5"/>
  <cols>
    <col min="1" max="1" width="24.81640625" style="71" customWidth="1"/>
    <col min="2" max="6" width="12.453125" style="71" customWidth="1"/>
    <col min="7" max="7" width="5.453125" style="3" customWidth="1"/>
    <col min="8" max="16384" width="9.1796875" style="71"/>
  </cols>
  <sheetData>
    <row r="1" spans="1:9" ht="30" customHeight="1">
      <c r="A1" s="639" t="s">
        <v>559</v>
      </c>
      <c r="B1" s="639"/>
      <c r="C1" s="639"/>
      <c r="D1" s="639"/>
      <c r="E1" s="639"/>
      <c r="F1" s="639"/>
      <c r="G1" s="154"/>
      <c r="I1" s="548" t="s">
        <v>612</v>
      </c>
    </row>
    <row r="2" spans="1:9" ht="9" customHeight="1">
      <c r="A2" s="243"/>
      <c r="B2" s="243"/>
      <c r="C2" s="243"/>
      <c r="D2" s="244"/>
      <c r="E2" s="244"/>
      <c r="F2" s="245" t="s">
        <v>190</v>
      </c>
    </row>
    <row r="3" spans="1:9" ht="10.15" customHeight="1">
      <c r="A3" s="640" t="s">
        <v>172</v>
      </c>
      <c r="B3" s="641" t="s">
        <v>173</v>
      </c>
      <c r="C3" s="642"/>
      <c r="D3" s="642"/>
      <c r="E3" s="642"/>
      <c r="F3" s="642"/>
    </row>
    <row r="4" spans="1:9" ht="10.15" customHeight="1">
      <c r="A4" s="640"/>
      <c r="B4" s="246">
        <v>2018</v>
      </c>
      <c r="C4" s="246">
        <v>2019</v>
      </c>
      <c r="D4" s="246">
        <v>2020</v>
      </c>
      <c r="E4" s="246">
        <v>2021</v>
      </c>
      <c r="F4" s="246" t="s">
        <v>587</v>
      </c>
    </row>
    <row r="5" spans="1:9" ht="4.5" customHeight="1">
      <c r="A5" s="247"/>
      <c r="B5" s="247"/>
      <c r="C5" s="247"/>
      <c r="D5" s="247"/>
      <c r="E5" s="247"/>
      <c r="F5" s="247"/>
    </row>
    <row r="6" spans="1:9" ht="10.15" customHeight="1">
      <c r="A6" s="1" t="s">
        <v>174</v>
      </c>
      <c r="B6" s="248"/>
      <c r="C6" s="248"/>
      <c r="D6" s="248"/>
      <c r="E6" s="248"/>
      <c r="F6" s="248"/>
      <c r="G6" s="255"/>
    </row>
    <row r="7" spans="1:9" ht="10.15" customHeight="1">
      <c r="A7" s="1" t="s">
        <v>191</v>
      </c>
      <c r="B7" s="219">
        <f>+B8+B13</f>
        <v>391816.22100000002</v>
      </c>
      <c r="C7" s="219">
        <f>+C8+C13</f>
        <v>394087.49200000003</v>
      </c>
      <c r="D7" s="219">
        <f>+D8+D13</f>
        <v>398597.46399999992</v>
      </c>
      <c r="E7" s="219">
        <v>370110.23800000001</v>
      </c>
      <c r="F7" s="219">
        <f>+F8+F13</f>
        <v>351672.13399999996</v>
      </c>
      <c r="G7" s="255"/>
    </row>
    <row r="8" spans="1:9" ht="10.15" customHeight="1">
      <c r="A8" s="1" t="s">
        <v>192</v>
      </c>
      <c r="B8" s="219">
        <f>SUM(B9:B12)</f>
        <v>351081.60500000004</v>
      </c>
      <c r="C8" s="219">
        <f>SUM(C9:C12)</f>
        <v>341292.23700000002</v>
      </c>
      <c r="D8" s="219">
        <f>SUM(D9:D12)</f>
        <v>346646.30499999993</v>
      </c>
      <c r="E8" s="219">
        <v>331802.37</v>
      </c>
      <c r="F8" s="219">
        <f>SUM(F9:F12)</f>
        <v>319971.00599999999</v>
      </c>
      <c r="G8" s="255"/>
    </row>
    <row r="9" spans="1:9" ht="10.15" customHeight="1">
      <c r="A9" s="99" t="s">
        <v>193</v>
      </c>
      <c r="B9" s="221">
        <f t="shared" ref="B9:F10" si="0">+B20+B31+B42+B53</f>
        <v>100461.73299999999</v>
      </c>
      <c r="C9" s="221">
        <f t="shared" si="0"/>
        <v>112180.88</v>
      </c>
      <c r="D9" s="221">
        <f t="shared" si="0"/>
        <v>112262.62599999999</v>
      </c>
      <c r="E9" s="221">
        <f t="shared" si="0"/>
        <v>76539.009000000005</v>
      </c>
      <c r="F9" s="221">
        <f t="shared" si="0"/>
        <v>81416.10500000001</v>
      </c>
      <c r="G9" s="255"/>
    </row>
    <row r="10" spans="1:9" ht="10.15" customHeight="1">
      <c r="A10" s="99" t="s">
        <v>194</v>
      </c>
      <c r="B10" s="221">
        <f t="shared" si="0"/>
        <v>76185.509000000005</v>
      </c>
      <c r="C10" s="221">
        <f t="shared" si="0"/>
        <v>50657.184000000001</v>
      </c>
      <c r="D10" s="221">
        <f t="shared" si="0"/>
        <v>46834.294999999998</v>
      </c>
      <c r="E10" s="221">
        <f t="shared" si="0"/>
        <v>60275.553</v>
      </c>
      <c r="F10" s="221">
        <f t="shared" si="0"/>
        <v>51662.686000000002</v>
      </c>
      <c r="G10" s="255"/>
    </row>
    <row r="11" spans="1:9" ht="10.15" customHeight="1">
      <c r="A11" s="99" t="s">
        <v>195</v>
      </c>
      <c r="B11" s="221">
        <f>+B22+B33+B44+B55</f>
        <v>166145.72399999999</v>
      </c>
      <c r="C11" s="221">
        <f>+C22+C33+C44+C55</f>
        <v>169180.44500000001</v>
      </c>
      <c r="D11" s="221">
        <f>+D22+D33+D44+D55</f>
        <v>178280.19699999999</v>
      </c>
      <c r="E11" s="221">
        <f>+E22+E33+E44+E55</f>
        <v>187508.69200000001</v>
      </c>
      <c r="F11" s="221">
        <f>+F22+F33+F44+F55</f>
        <v>178580.58499999996</v>
      </c>
      <c r="G11" s="255"/>
    </row>
    <row r="12" spans="1:9" ht="10.15" customHeight="1">
      <c r="A12" s="99" t="s">
        <v>196</v>
      </c>
      <c r="B12" s="221">
        <v>8288.6389999999992</v>
      </c>
      <c r="C12" s="221">
        <v>9273.728000000001</v>
      </c>
      <c r="D12" s="221">
        <v>9269.1869999999981</v>
      </c>
      <c r="E12" s="221">
        <v>7479.116</v>
      </c>
      <c r="F12" s="221">
        <f>+F23+F34+F45+F56</f>
        <v>8311.630000000001</v>
      </c>
      <c r="G12" s="257"/>
    </row>
    <row r="13" spans="1:9" ht="10.15" customHeight="1">
      <c r="A13" s="20" t="s">
        <v>197</v>
      </c>
      <c r="B13" s="219">
        <f>SUM(B14:B16)</f>
        <v>40734.616000000002</v>
      </c>
      <c r="C13" s="219">
        <f>SUM(C14:C16)</f>
        <v>52795.254999999997</v>
      </c>
      <c r="D13" s="219">
        <f>SUM(D14:D16)</f>
        <v>51951.159</v>
      </c>
      <c r="E13" s="219">
        <f>SUM(E14:E16)</f>
        <v>38307.867999999995</v>
      </c>
      <c r="F13" s="219">
        <f>SUM(F14:F16)</f>
        <v>31701.127999999997</v>
      </c>
      <c r="G13" s="255"/>
    </row>
    <row r="14" spans="1:9" ht="10.15" customHeight="1">
      <c r="A14" s="99" t="s">
        <v>198</v>
      </c>
      <c r="B14" s="221">
        <f t="shared" ref="B14:F16" si="1">+B25+B36+B47+B58</f>
        <v>27060.623</v>
      </c>
      <c r="C14" s="221">
        <f t="shared" si="1"/>
        <v>35838.016000000003</v>
      </c>
      <c r="D14" s="221">
        <f t="shared" si="1"/>
        <v>36914.434999999998</v>
      </c>
      <c r="E14" s="221">
        <f t="shared" si="1"/>
        <v>25103.176999999996</v>
      </c>
      <c r="F14" s="221">
        <f t="shared" si="1"/>
        <v>17659.394</v>
      </c>
      <c r="G14" s="255"/>
    </row>
    <row r="15" spans="1:9" ht="10.15" customHeight="1">
      <c r="A15" s="99" t="s">
        <v>199</v>
      </c>
      <c r="B15" s="221">
        <f t="shared" si="1"/>
        <v>13525.844000000001</v>
      </c>
      <c r="C15" s="221">
        <f t="shared" si="1"/>
        <v>11989.071</v>
      </c>
      <c r="D15" s="221">
        <f t="shared" si="1"/>
        <v>13916.607</v>
      </c>
      <c r="E15" s="221">
        <f t="shared" si="1"/>
        <v>11978.35</v>
      </c>
      <c r="F15" s="221">
        <f t="shared" si="1"/>
        <v>11261.386</v>
      </c>
      <c r="G15" s="255"/>
    </row>
    <row r="16" spans="1:9" ht="10.15" customHeight="1">
      <c r="A16" s="99" t="s">
        <v>200</v>
      </c>
      <c r="B16" s="221">
        <f t="shared" si="1"/>
        <v>148.149</v>
      </c>
      <c r="C16" s="221">
        <f t="shared" si="1"/>
        <v>4968.1679999999997</v>
      </c>
      <c r="D16" s="221">
        <f t="shared" si="1"/>
        <v>1120.117</v>
      </c>
      <c r="E16" s="221">
        <f t="shared" si="1"/>
        <v>1226.3409999999999</v>
      </c>
      <c r="F16" s="221">
        <f t="shared" si="1"/>
        <v>2780.348</v>
      </c>
      <c r="G16" s="255"/>
    </row>
    <row r="17" spans="1:7" ht="10.15" customHeight="1">
      <c r="A17" s="1" t="s">
        <v>185</v>
      </c>
      <c r="B17" s="239"/>
      <c r="C17" s="239"/>
      <c r="D17" s="239"/>
      <c r="E17" s="239"/>
      <c r="F17" s="239"/>
    </row>
    <row r="18" spans="1:7" ht="10.15" customHeight="1">
      <c r="A18" s="1" t="s">
        <v>191</v>
      </c>
      <c r="B18" s="223">
        <f>+B19+B24</f>
        <v>196217.28300000002</v>
      </c>
      <c r="C18" s="223">
        <f>+C19+C24</f>
        <v>173354.723</v>
      </c>
      <c r="D18" s="223">
        <f>+D19+D24</f>
        <v>159285.06100000002</v>
      </c>
      <c r="E18" s="223">
        <f>+E19+E24</f>
        <v>192575.63600000003</v>
      </c>
      <c r="F18" s="223">
        <f>+F19+F24</f>
        <v>169886.158</v>
      </c>
    </row>
    <row r="19" spans="1:7" ht="10.15" customHeight="1">
      <c r="A19" s="1" t="s">
        <v>192</v>
      </c>
      <c r="B19" s="219">
        <f>SUM(B20:B23)</f>
        <v>189256.28700000001</v>
      </c>
      <c r="C19" s="219">
        <f>SUM(C20:C23)</f>
        <v>157024.04199999999</v>
      </c>
      <c r="D19" s="219">
        <f>SUM(D20:D23)</f>
        <v>147718.20600000001</v>
      </c>
      <c r="E19" s="219">
        <f>SUM(E20:E23)</f>
        <v>185482.69900000002</v>
      </c>
      <c r="F19" s="219">
        <f>SUM(F20:F23)</f>
        <v>164198.03</v>
      </c>
    </row>
    <row r="20" spans="1:7" ht="10.15" customHeight="1">
      <c r="A20" s="99" t="s">
        <v>193</v>
      </c>
      <c r="B20" s="221">
        <v>21468.706999999999</v>
      </c>
      <c r="C20" s="221">
        <v>25416.334999999999</v>
      </c>
      <c r="D20" s="221">
        <v>21861.100999999999</v>
      </c>
      <c r="E20" s="221">
        <v>31539.162</v>
      </c>
      <c r="F20" s="221">
        <v>31938.36</v>
      </c>
    </row>
    <row r="21" spans="1:7" ht="10.15" customHeight="1">
      <c r="A21" s="99" t="s">
        <v>194</v>
      </c>
      <c r="B21" s="221">
        <v>49714.476000000002</v>
      </c>
      <c r="C21" s="221">
        <v>16318.453</v>
      </c>
      <c r="D21" s="221">
        <v>13698.764999999999</v>
      </c>
      <c r="E21" s="221">
        <v>28912.173999999999</v>
      </c>
      <c r="F21" s="221">
        <v>23085.632000000001</v>
      </c>
    </row>
    <row r="22" spans="1:7" ht="10.15" customHeight="1">
      <c r="A22" s="99" t="s">
        <v>195</v>
      </c>
      <c r="B22" s="221">
        <v>111726.673</v>
      </c>
      <c r="C22" s="221">
        <v>109080.659</v>
      </c>
      <c r="D22" s="221">
        <v>107517.458</v>
      </c>
      <c r="E22" s="221">
        <v>123366.33100000001</v>
      </c>
      <c r="F22" s="221">
        <v>105224.65</v>
      </c>
    </row>
    <row r="23" spans="1:7" ht="10.15" customHeight="1">
      <c r="A23" s="99" t="s">
        <v>196</v>
      </c>
      <c r="B23" s="221">
        <v>6346.4309999999996</v>
      </c>
      <c r="C23" s="221">
        <v>6208.5950000000003</v>
      </c>
      <c r="D23" s="221">
        <v>4640.8819999999996</v>
      </c>
      <c r="E23" s="221">
        <v>1665.0319999999999</v>
      </c>
      <c r="F23" s="221">
        <v>3949.3879999999999</v>
      </c>
    </row>
    <row r="24" spans="1:7" ht="10.15" customHeight="1">
      <c r="A24" s="1" t="s">
        <v>197</v>
      </c>
      <c r="B24" s="219">
        <f>SUM(B25:B27)</f>
        <v>6960.9960000000001</v>
      </c>
      <c r="C24" s="219">
        <f>SUM(C25:C27)</f>
        <v>16330.681</v>
      </c>
      <c r="D24" s="219">
        <f>SUM(D25:D27)</f>
        <v>11566.855</v>
      </c>
      <c r="E24" s="219">
        <f>SUM(E25:E27)</f>
        <v>7092.9369999999999</v>
      </c>
      <c r="F24" s="219">
        <f>SUM(F25:F27)</f>
        <v>5688.1279999999997</v>
      </c>
    </row>
    <row r="25" spans="1:7" ht="10.15" customHeight="1">
      <c r="A25" s="99" t="s">
        <v>198</v>
      </c>
      <c r="B25" s="221">
        <v>6960.9960000000001</v>
      </c>
      <c r="C25" s="221">
        <v>16330.681</v>
      </c>
      <c r="D25" s="221">
        <v>11566.855</v>
      </c>
      <c r="E25" s="221">
        <v>7092.9369999999999</v>
      </c>
      <c r="F25" s="221">
        <v>5688.1279999999997</v>
      </c>
    </row>
    <row r="26" spans="1:7" ht="10.15" customHeight="1">
      <c r="A26" s="99" t="s">
        <v>199</v>
      </c>
      <c r="B26" s="221">
        <v>0</v>
      </c>
      <c r="C26" s="221">
        <v>0</v>
      </c>
      <c r="D26" s="221">
        <v>0</v>
      </c>
      <c r="E26" s="221">
        <v>0</v>
      </c>
      <c r="F26" s="221">
        <v>0</v>
      </c>
    </row>
    <row r="27" spans="1:7" ht="10.15" customHeight="1">
      <c r="A27" s="99" t="s">
        <v>200</v>
      </c>
      <c r="B27" s="221">
        <v>0</v>
      </c>
      <c r="C27" s="221">
        <v>0</v>
      </c>
      <c r="D27" s="221">
        <v>0</v>
      </c>
      <c r="E27" s="221">
        <v>0</v>
      </c>
      <c r="F27" s="221">
        <v>0</v>
      </c>
      <c r="G27" s="71"/>
    </row>
    <row r="28" spans="1:7" ht="10.15" customHeight="1">
      <c r="A28" s="1" t="s">
        <v>186</v>
      </c>
      <c r="B28" s="221"/>
      <c r="C28" s="221"/>
      <c r="D28" s="221"/>
      <c r="E28" s="221"/>
      <c r="F28" s="221"/>
    </row>
    <row r="29" spans="1:7" ht="10.15" customHeight="1">
      <c r="A29" s="1" t="s">
        <v>191</v>
      </c>
      <c r="B29" s="219">
        <f>+B30+B35</f>
        <v>12539.603999999999</v>
      </c>
      <c r="C29" s="219">
        <f>+C30+C35</f>
        <v>16880.816999999999</v>
      </c>
      <c r="D29" s="219">
        <f>+D30+D35</f>
        <v>14886.071000000002</v>
      </c>
      <c r="E29" s="219">
        <f>+E30+E35</f>
        <v>9126.027</v>
      </c>
      <c r="F29" s="219">
        <f>+F30+F35</f>
        <v>4738.125</v>
      </c>
    </row>
    <row r="30" spans="1:7" ht="10.15" customHeight="1">
      <c r="A30" s="1" t="s">
        <v>192</v>
      </c>
      <c r="B30" s="219">
        <f>SUM(B31:B34)</f>
        <v>6178.6529999999993</v>
      </c>
      <c r="C30" s="219">
        <f>SUM(C31:C34)</f>
        <v>9902.1649999999991</v>
      </c>
      <c r="D30" s="219">
        <f>SUM(D31:D34)</f>
        <v>11897.676000000001</v>
      </c>
      <c r="E30" s="219">
        <f>SUM(E31:E34)</f>
        <v>7996.7530000000006</v>
      </c>
      <c r="F30" s="219">
        <f>SUM(F31:F34)</f>
        <v>1958.9629999999997</v>
      </c>
    </row>
    <row r="31" spans="1:7" ht="10.15" customHeight="1">
      <c r="A31" s="99" t="s">
        <v>193</v>
      </c>
      <c r="B31" s="221">
        <v>3019.527</v>
      </c>
      <c r="C31" s="221">
        <v>3090.009</v>
      </c>
      <c r="D31" s="221">
        <v>3534.3339999999998</v>
      </c>
      <c r="E31" s="221">
        <v>3856.8820000000001</v>
      </c>
      <c r="F31" s="513">
        <v>671.87099999999998</v>
      </c>
    </row>
    <row r="32" spans="1:7" ht="10.15" customHeight="1">
      <c r="A32" s="99" t="s">
        <v>194</v>
      </c>
      <c r="B32" s="221">
        <v>1667.6389999999999</v>
      </c>
      <c r="C32" s="221">
        <v>3525.587</v>
      </c>
      <c r="D32" s="221">
        <v>2244.6280000000002</v>
      </c>
      <c r="E32" s="221">
        <v>1965.4960000000001</v>
      </c>
      <c r="F32" s="513">
        <v>762.73299999999995</v>
      </c>
    </row>
    <row r="33" spans="1:8" ht="10.15" customHeight="1">
      <c r="A33" s="99" t="s">
        <v>195</v>
      </c>
      <c r="B33" s="221">
        <v>1138.752</v>
      </c>
      <c r="C33" s="221">
        <v>2702.348</v>
      </c>
      <c r="D33" s="221">
        <v>5960.8630000000003</v>
      </c>
      <c r="E33" s="221">
        <v>2008.5070000000001</v>
      </c>
      <c r="F33" s="513">
        <v>428.41500000000002</v>
      </c>
    </row>
    <row r="34" spans="1:8" ht="10.15" customHeight="1">
      <c r="A34" s="99" t="s">
        <v>196</v>
      </c>
      <c r="B34" s="221">
        <v>352.73500000000001</v>
      </c>
      <c r="C34" s="221">
        <v>584.221</v>
      </c>
      <c r="D34" s="221">
        <v>157.851</v>
      </c>
      <c r="E34" s="221">
        <v>165.86799999999999</v>
      </c>
      <c r="F34" s="513">
        <v>95.944000000000003</v>
      </c>
    </row>
    <row r="35" spans="1:8" ht="10.15" customHeight="1">
      <c r="A35" s="1" t="s">
        <v>197</v>
      </c>
      <c r="B35" s="219">
        <f>SUM(B36:B38)</f>
        <v>6360.9509999999991</v>
      </c>
      <c r="C35" s="219">
        <f>SUM(C36:C38)</f>
        <v>6978.652</v>
      </c>
      <c r="D35" s="219">
        <f>SUM(D36:D38)</f>
        <v>2988.395</v>
      </c>
      <c r="E35" s="219">
        <f>SUM(E36:E38)</f>
        <v>1129.2739999999999</v>
      </c>
      <c r="F35" s="223">
        <f>SUM(F36:F38)</f>
        <v>2779.1620000000003</v>
      </c>
    </row>
    <row r="36" spans="1:8" ht="10.15" customHeight="1">
      <c r="A36" s="99" t="s">
        <v>198</v>
      </c>
      <c r="B36" s="221">
        <v>3448.5479999999998</v>
      </c>
      <c r="C36" s="221">
        <v>1169.386</v>
      </c>
      <c r="D36" s="221">
        <v>1221.5309999999999</v>
      </c>
      <c r="E36" s="221">
        <v>869.54399999999998</v>
      </c>
      <c r="F36" s="513">
        <v>552.57399999999996</v>
      </c>
    </row>
    <row r="37" spans="1:8" ht="10.15" customHeight="1">
      <c r="A37" s="99" t="s">
        <v>199</v>
      </c>
      <c r="B37" s="221">
        <v>2912.4029999999998</v>
      </c>
      <c r="C37" s="221">
        <v>1565.0360000000001</v>
      </c>
      <c r="D37" s="221">
        <v>1766.864</v>
      </c>
      <c r="E37" s="221">
        <v>259.73</v>
      </c>
      <c r="F37" s="513">
        <v>2226.5880000000002</v>
      </c>
    </row>
    <row r="38" spans="1:8" ht="10.15" customHeight="1">
      <c r="A38" s="99" t="s">
        <v>200</v>
      </c>
      <c r="B38" s="221">
        <v>0</v>
      </c>
      <c r="C38" s="221">
        <v>4244.2299999999996</v>
      </c>
      <c r="D38" s="221">
        <v>0</v>
      </c>
      <c r="E38" s="221">
        <v>0</v>
      </c>
      <c r="F38" s="513">
        <v>0</v>
      </c>
    </row>
    <row r="39" spans="1:8" ht="10.15" customHeight="1">
      <c r="A39" s="1" t="s">
        <v>188</v>
      </c>
      <c r="B39" s="221"/>
      <c r="C39" s="221"/>
      <c r="D39" s="221"/>
      <c r="E39" s="221"/>
      <c r="F39" s="221"/>
    </row>
    <row r="40" spans="1:8" ht="10.15" customHeight="1">
      <c r="A40" s="1" t="s">
        <v>191</v>
      </c>
      <c r="B40" s="219">
        <v>6771.2630000000008</v>
      </c>
      <c r="C40" s="219">
        <f>+C41+C46</f>
        <v>6480.2869999999994</v>
      </c>
      <c r="D40" s="219">
        <f>+D41+D46</f>
        <v>8344.3339999999989</v>
      </c>
      <c r="E40" s="219">
        <v>9325.378999999999</v>
      </c>
      <c r="F40" s="219">
        <f>+F41+F46</f>
        <v>8051.0059999999994</v>
      </c>
    </row>
    <row r="41" spans="1:8" ht="10.15" customHeight="1">
      <c r="A41" s="1" t="s">
        <v>192</v>
      </c>
      <c r="B41" s="219">
        <v>5479.9130000000005</v>
      </c>
      <c r="C41" s="219">
        <f>SUM(C42:C45)</f>
        <v>6081.4249999999993</v>
      </c>
      <c r="D41" s="219">
        <v>5811.3329999999996</v>
      </c>
      <c r="E41" s="219">
        <v>6292.2059999999992</v>
      </c>
      <c r="F41" s="219">
        <f>SUM(F42:F45)</f>
        <v>6838.2979999999998</v>
      </c>
    </row>
    <row r="42" spans="1:8" ht="10.15" customHeight="1">
      <c r="A42" s="99" t="s">
        <v>193</v>
      </c>
      <c r="B42" s="221">
        <v>2013.7429999999999</v>
      </c>
      <c r="C42" s="221">
        <v>2028.5809999999999</v>
      </c>
      <c r="D42" s="221">
        <v>2109.1469999999999</v>
      </c>
      <c r="E42" s="221">
        <v>2179.9659999999999</v>
      </c>
      <c r="F42" s="221">
        <v>2387.6799999999998</v>
      </c>
    </row>
    <row r="43" spans="1:8" ht="10.15" customHeight="1">
      <c r="A43" s="99" t="s">
        <v>194</v>
      </c>
      <c r="B43" s="221">
        <v>1494.289</v>
      </c>
      <c r="C43" s="221">
        <v>1450.3689999999999</v>
      </c>
      <c r="D43" s="221">
        <v>1098.5039999999999</v>
      </c>
      <c r="E43" s="221">
        <v>1502.298</v>
      </c>
      <c r="F43" s="221">
        <v>1453.607</v>
      </c>
    </row>
    <row r="44" spans="1:8" ht="10.15" customHeight="1">
      <c r="A44" s="99" t="s">
        <v>195</v>
      </c>
      <c r="B44" s="221">
        <v>1971.7550000000001</v>
      </c>
      <c r="C44" s="221">
        <v>2602.4749999999999</v>
      </c>
      <c r="D44" s="221">
        <v>2603.6819999999998</v>
      </c>
      <c r="E44" s="221">
        <v>2609.8139999999999</v>
      </c>
      <c r="F44" s="221">
        <v>2993.1120000000001</v>
      </c>
      <c r="H44" s="3"/>
    </row>
    <row r="45" spans="1:8" ht="10.15" customHeight="1">
      <c r="A45" s="99" t="s">
        <v>196</v>
      </c>
      <c r="B45" s="225" t="s">
        <v>187</v>
      </c>
      <c r="C45" s="225" t="s">
        <v>187</v>
      </c>
      <c r="D45" s="225" t="s">
        <v>187</v>
      </c>
      <c r="E45" s="225" t="s">
        <v>187</v>
      </c>
      <c r="F45" s="225">
        <v>3.899</v>
      </c>
      <c r="H45" s="3"/>
    </row>
    <row r="46" spans="1:8" ht="10.15" customHeight="1">
      <c r="A46" s="1" t="s">
        <v>197</v>
      </c>
      <c r="B46" s="219">
        <f>SUM(B47:B49)</f>
        <v>1291.3499999999999</v>
      </c>
      <c r="C46" s="219">
        <f>SUM(C47:C49)</f>
        <v>398.86200000000002</v>
      </c>
      <c r="D46" s="219">
        <f>SUM(D47:D49)</f>
        <v>2533.0010000000002</v>
      </c>
      <c r="E46" s="219">
        <f>SUM(E47:E49)</f>
        <v>3033.1729999999998</v>
      </c>
      <c r="F46" s="219">
        <f>SUM(F47:F49)</f>
        <v>1212.7080000000001</v>
      </c>
    </row>
    <row r="47" spans="1:8" ht="10.15" customHeight="1">
      <c r="A47" s="99" t="s">
        <v>198</v>
      </c>
      <c r="B47" s="221">
        <v>1291.3499999999999</v>
      </c>
      <c r="C47" s="221">
        <v>398.86200000000002</v>
      </c>
      <c r="D47" s="221">
        <v>2533.0010000000002</v>
      </c>
      <c r="E47" s="221">
        <v>3033.1729999999998</v>
      </c>
      <c r="F47" s="221">
        <v>1069.864</v>
      </c>
    </row>
    <row r="48" spans="1:8" ht="10.15" customHeight="1">
      <c r="A48" s="99" t="s">
        <v>199</v>
      </c>
      <c r="B48" s="221">
        <v>0</v>
      </c>
      <c r="C48" s="221">
        <v>0</v>
      </c>
      <c r="D48" s="221">
        <v>0</v>
      </c>
      <c r="E48" s="221">
        <v>0</v>
      </c>
      <c r="F48" s="221">
        <v>142.84399999999999</v>
      </c>
    </row>
    <row r="49" spans="1:6" ht="10.15" customHeight="1">
      <c r="A49" s="99" t="s">
        <v>200</v>
      </c>
      <c r="B49" s="221">
        <v>0</v>
      </c>
      <c r="C49" s="221">
        <v>0</v>
      </c>
      <c r="D49" s="221">
        <v>0</v>
      </c>
      <c r="E49" s="221">
        <v>0</v>
      </c>
      <c r="F49" s="221">
        <v>0</v>
      </c>
    </row>
    <row r="50" spans="1:6" ht="10.15" customHeight="1">
      <c r="A50" s="1" t="s">
        <v>201</v>
      </c>
      <c r="B50" s="221"/>
      <c r="C50" s="221"/>
      <c r="D50" s="221"/>
      <c r="E50" s="221"/>
      <c r="F50" s="221"/>
    </row>
    <row r="51" spans="1:6" ht="10.15" customHeight="1">
      <c r="A51" s="1" t="s">
        <v>191</v>
      </c>
      <c r="B51" s="219">
        <f>+B52+B57</f>
        <v>176288.071</v>
      </c>
      <c r="C51" s="219">
        <f>+C52+C57</f>
        <v>197371.66500000004</v>
      </c>
      <c r="D51" s="219">
        <f>+D52+D57</f>
        <v>216081.99799999999</v>
      </c>
      <c r="E51" s="219">
        <f>+E52+E57</f>
        <v>159083.32400000002</v>
      </c>
      <c r="F51" s="219">
        <f>+F52+F57</f>
        <v>168996.845</v>
      </c>
    </row>
    <row r="52" spans="1:6" ht="10.15" customHeight="1">
      <c r="A52" s="1" t="s">
        <v>192</v>
      </c>
      <c r="B52" s="219">
        <f>SUM(B53:B56)</f>
        <v>150166.75200000001</v>
      </c>
      <c r="C52" s="219">
        <f>SUM(C53:C56)</f>
        <v>168284.60500000004</v>
      </c>
      <c r="D52" s="219">
        <f>SUM(D53:D56)</f>
        <v>181219.09</v>
      </c>
      <c r="E52" s="219">
        <f>SUM(E53:E56)</f>
        <v>132030.84000000003</v>
      </c>
      <c r="F52" s="219">
        <f>SUM(F53:F56)</f>
        <v>146975.715</v>
      </c>
    </row>
    <row r="53" spans="1:6" ht="10.15" customHeight="1">
      <c r="A53" s="99" t="s">
        <v>193</v>
      </c>
      <c r="B53" s="221">
        <v>73959.755999999994</v>
      </c>
      <c r="C53" s="221">
        <v>81645.955000000002</v>
      </c>
      <c r="D53" s="221">
        <v>84758.043999999994</v>
      </c>
      <c r="E53" s="221">
        <v>38962.999000000003</v>
      </c>
      <c r="F53" s="221">
        <v>46418.194000000003</v>
      </c>
    </row>
    <row r="54" spans="1:6" ht="10.15" customHeight="1">
      <c r="A54" s="99" t="s">
        <v>194</v>
      </c>
      <c r="B54" s="221">
        <v>23309.105</v>
      </c>
      <c r="C54" s="221">
        <v>29362.775000000001</v>
      </c>
      <c r="D54" s="221">
        <v>29792.398000000001</v>
      </c>
      <c r="E54" s="221">
        <v>27895.584999999999</v>
      </c>
      <c r="F54" s="221">
        <v>26360.714</v>
      </c>
    </row>
    <row r="55" spans="1:6" ht="10.15" customHeight="1">
      <c r="A55" s="99" t="s">
        <v>195</v>
      </c>
      <c r="B55" s="221">
        <v>51308.544000000002</v>
      </c>
      <c r="C55" s="221">
        <v>54794.963000000003</v>
      </c>
      <c r="D55" s="221">
        <v>62198.194000000003</v>
      </c>
      <c r="E55" s="221">
        <v>59524.04</v>
      </c>
      <c r="F55" s="221">
        <v>69934.407999999996</v>
      </c>
    </row>
    <row r="56" spans="1:6" ht="10.15" customHeight="1">
      <c r="A56" s="99" t="s">
        <v>196</v>
      </c>
      <c r="B56" s="221">
        <f>293.589+1295.758</f>
        <v>1589.347</v>
      </c>
      <c r="C56" s="221">
        <f>1896.592+584.32</f>
        <v>2480.9120000000003</v>
      </c>
      <c r="D56" s="221">
        <v>4470.4539999999997</v>
      </c>
      <c r="E56" s="221">
        <v>5648.2160000000003</v>
      </c>
      <c r="F56" s="221">
        <v>4262.3990000000003</v>
      </c>
    </row>
    <row r="57" spans="1:6" ht="10.15" customHeight="1">
      <c r="A57" s="1" t="s">
        <v>197</v>
      </c>
      <c r="B57" s="219">
        <f>SUM(B58:B60)</f>
        <v>26121.319</v>
      </c>
      <c r="C57" s="219">
        <f>SUM(C58:C60)</f>
        <v>29087.059999999998</v>
      </c>
      <c r="D57" s="219">
        <f>SUM(D58:D60)</f>
        <v>34862.907999999996</v>
      </c>
      <c r="E57" s="219">
        <f>SUM(E58:E60)</f>
        <v>27052.484</v>
      </c>
      <c r="F57" s="219">
        <f>SUM(F58:F60)</f>
        <v>22021.129999999997</v>
      </c>
    </row>
    <row r="58" spans="1:6" ht="10.15" customHeight="1">
      <c r="A58" s="99" t="s">
        <v>198</v>
      </c>
      <c r="B58" s="221">
        <v>15359.728999999999</v>
      </c>
      <c r="C58" s="221">
        <v>17939.087</v>
      </c>
      <c r="D58" s="221">
        <v>21593.047999999999</v>
      </c>
      <c r="E58" s="221">
        <v>14107.522999999999</v>
      </c>
      <c r="F58" s="221">
        <v>10348.828</v>
      </c>
    </row>
    <row r="59" spans="1:6" ht="10.15" customHeight="1">
      <c r="A59" s="99" t="s">
        <v>199</v>
      </c>
      <c r="B59" s="221">
        <v>10613.441000000001</v>
      </c>
      <c r="C59" s="221">
        <v>10424.035</v>
      </c>
      <c r="D59" s="221">
        <v>12149.743</v>
      </c>
      <c r="E59" s="221">
        <v>11718.62</v>
      </c>
      <c r="F59" s="221">
        <v>8891.9539999999997</v>
      </c>
    </row>
    <row r="60" spans="1:6" ht="10.15" customHeight="1">
      <c r="A60" s="99" t="s">
        <v>200</v>
      </c>
      <c r="B60" s="221">
        <v>148.149</v>
      </c>
      <c r="C60" s="221">
        <v>723.93799999999999</v>
      </c>
      <c r="D60" s="221">
        <v>1120.117</v>
      </c>
      <c r="E60" s="221">
        <v>1226.3409999999999</v>
      </c>
      <c r="F60" s="221">
        <v>2780.348</v>
      </c>
    </row>
    <row r="61" spans="1:6" ht="3.75" customHeight="1" thickBot="1">
      <c r="A61" s="252"/>
      <c r="B61" s="253"/>
      <c r="C61" s="253"/>
      <c r="D61" s="253"/>
      <c r="E61" s="253"/>
      <c r="F61" s="253"/>
    </row>
    <row r="62" spans="1:6" ht="9.65" customHeight="1" thickTop="1">
      <c r="A62" s="13" t="s">
        <v>136</v>
      </c>
    </row>
    <row r="63" spans="1:6">
      <c r="B63" s="258"/>
    </row>
  </sheetData>
  <mergeCells count="3">
    <mergeCell ref="A1:F1"/>
    <mergeCell ref="A3:A4"/>
    <mergeCell ref="B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41522-16CD-4BB6-A16F-E7B45492FB53}">
  <sheetPr codeName="Sheet23"/>
  <dimension ref="A1:I63"/>
  <sheetViews>
    <sheetView showGridLines="0" zoomScaleNormal="100" workbookViewId="0">
      <selection sqref="A1:F1"/>
    </sheetView>
  </sheetViews>
  <sheetFormatPr defaultColWidth="9.1796875" defaultRowHeight="12.5"/>
  <cols>
    <col min="1" max="1" width="27" style="71" customWidth="1"/>
    <col min="2" max="6" width="12" style="71" customWidth="1"/>
    <col min="7" max="16384" width="9.1796875" style="71"/>
  </cols>
  <sheetData>
    <row r="1" spans="1:9" ht="30" customHeight="1">
      <c r="A1" s="639" t="s">
        <v>532</v>
      </c>
      <c r="B1" s="639"/>
      <c r="C1" s="639"/>
      <c r="D1" s="639"/>
      <c r="E1" s="639"/>
      <c r="F1" s="639"/>
      <c r="I1" s="548" t="s">
        <v>612</v>
      </c>
    </row>
    <row r="2" spans="1:9" ht="9" customHeight="1">
      <c r="A2" s="243"/>
      <c r="B2" s="243"/>
      <c r="C2" s="243"/>
      <c r="D2" s="244"/>
      <c r="E2" s="244"/>
      <c r="F2" s="245" t="s">
        <v>190</v>
      </c>
    </row>
    <row r="3" spans="1:9" ht="10.15" customHeight="1">
      <c r="A3" s="640" t="s">
        <v>172</v>
      </c>
      <c r="B3" s="641" t="s">
        <v>173</v>
      </c>
      <c r="C3" s="642"/>
      <c r="D3" s="642"/>
      <c r="E3" s="642"/>
      <c r="F3" s="642"/>
    </row>
    <row r="4" spans="1:9" ht="10.15" customHeight="1">
      <c r="A4" s="640"/>
      <c r="B4" s="246">
        <v>2018</v>
      </c>
      <c r="C4" s="246">
        <v>2019</v>
      </c>
      <c r="D4" s="246">
        <v>2020</v>
      </c>
      <c r="E4" s="246">
        <v>2021</v>
      </c>
      <c r="F4" s="246" t="s">
        <v>587</v>
      </c>
    </row>
    <row r="5" spans="1:9" ht="4.5" customHeight="1">
      <c r="A5" s="247"/>
      <c r="B5" s="247"/>
      <c r="C5" s="247"/>
      <c r="D5" s="247"/>
      <c r="E5" s="247"/>
      <c r="F5" s="247"/>
    </row>
    <row r="6" spans="1:9" s="3" customFormat="1" ht="9" customHeight="1">
      <c r="A6" s="1" t="s">
        <v>174</v>
      </c>
      <c r="B6" s="248"/>
      <c r="C6" s="248"/>
      <c r="D6" s="248"/>
      <c r="E6" s="248"/>
      <c r="F6" s="248"/>
    </row>
    <row r="7" spans="1:9" s="3" customFormat="1" ht="9" customHeight="1">
      <c r="A7" s="1" t="s">
        <v>191</v>
      </c>
      <c r="B7" s="259">
        <f>+B8+B13</f>
        <v>1191297.034</v>
      </c>
      <c r="C7" s="259">
        <f>+C8+C13</f>
        <v>1131880.2139999999</v>
      </c>
      <c r="D7" s="259">
        <f>+D8+D13</f>
        <v>1034677.5700000001</v>
      </c>
      <c r="E7" s="259">
        <f>+E8+E13</f>
        <v>1378193.56</v>
      </c>
      <c r="F7" s="259">
        <f>+F8+F13</f>
        <v>1436602.0999999999</v>
      </c>
    </row>
    <row r="8" spans="1:9" s="3" customFormat="1" ht="9" customHeight="1">
      <c r="A8" s="1" t="s">
        <v>192</v>
      </c>
      <c r="B8" s="259">
        <f>SUM(B9:B12)</f>
        <v>1107321.6740000001</v>
      </c>
      <c r="C8" s="259">
        <f>SUM(C9:C12)</f>
        <v>1008401.275</v>
      </c>
      <c r="D8" s="259">
        <f>+D9+D10+D11+D12</f>
        <v>907959.41200000001</v>
      </c>
      <c r="E8" s="259">
        <f>+E9+E10+E11+E12</f>
        <v>1288889.632</v>
      </c>
      <c r="F8" s="259">
        <f>+F9+F10+F11+F12</f>
        <v>1351409.122</v>
      </c>
    </row>
    <row r="9" spans="1:9" s="3" customFormat="1" ht="9" customHeight="1">
      <c r="A9" s="99" t="s">
        <v>193</v>
      </c>
      <c r="B9" s="221">
        <f t="shared" ref="B9:F11" si="0">+B20+B31+B42+B53</f>
        <v>268360.76399999997</v>
      </c>
      <c r="C9" s="221">
        <f t="shared" si="0"/>
        <v>284611.73600000003</v>
      </c>
      <c r="D9" s="221">
        <f t="shared" si="0"/>
        <v>283357.74300000002</v>
      </c>
      <c r="E9" s="221">
        <f t="shared" si="0"/>
        <v>254244.92600000001</v>
      </c>
      <c r="F9" s="221">
        <f t="shared" si="0"/>
        <v>277579.18199999997</v>
      </c>
    </row>
    <row r="10" spans="1:9" s="3" customFormat="1" ht="9" customHeight="1">
      <c r="A10" s="99" t="s">
        <v>194</v>
      </c>
      <c r="B10" s="221">
        <f t="shared" si="0"/>
        <v>347467.76899999997</v>
      </c>
      <c r="C10" s="221">
        <f t="shared" si="0"/>
        <v>338456.78500000003</v>
      </c>
      <c r="D10" s="221">
        <f t="shared" si="0"/>
        <v>354653.04300000001</v>
      </c>
      <c r="E10" s="221">
        <f t="shared" si="0"/>
        <v>405116.12199999997</v>
      </c>
      <c r="F10" s="221">
        <f t="shared" si="0"/>
        <v>412200.28200000001</v>
      </c>
    </row>
    <row r="11" spans="1:9" s="3" customFormat="1" ht="9" customHeight="1">
      <c r="A11" s="99" t="s">
        <v>195</v>
      </c>
      <c r="B11" s="221">
        <f t="shared" si="0"/>
        <v>449741.27100000001</v>
      </c>
      <c r="C11" s="221">
        <f t="shared" si="0"/>
        <v>339535.087</v>
      </c>
      <c r="D11" s="221">
        <f t="shared" si="0"/>
        <v>224544.43</v>
      </c>
      <c r="E11" s="221">
        <f t="shared" si="0"/>
        <v>582355.13199999998</v>
      </c>
      <c r="F11" s="221">
        <f t="shared" si="0"/>
        <v>601883.32400000002</v>
      </c>
    </row>
    <row r="12" spans="1:9" s="3" customFormat="1" ht="9" customHeight="1">
      <c r="A12" s="99" t="s">
        <v>196</v>
      </c>
      <c r="B12" s="221">
        <f>+B23+B34+B45+B56</f>
        <v>41751.870000000003</v>
      </c>
      <c r="C12" s="221">
        <v>45797.667000000001</v>
      </c>
      <c r="D12" s="221">
        <v>45404.195999999996</v>
      </c>
      <c r="E12" s="221">
        <v>47173.451999999997</v>
      </c>
      <c r="F12" s="221">
        <f>+F23+F34+F45+F56</f>
        <v>59746.334000000003</v>
      </c>
    </row>
    <row r="13" spans="1:9" s="3" customFormat="1" ht="9" customHeight="1">
      <c r="A13" s="20" t="s">
        <v>197</v>
      </c>
      <c r="B13" s="219">
        <f>SUM(B14:B16)</f>
        <v>83975.359999999986</v>
      </c>
      <c r="C13" s="219">
        <f>SUM(C14:C16)</f>
        <v>123478.93899999998</v>
      </c>
      <c r="D13" s="219">
        <f>SUM(D14:D16)</f>
        <v>126718.15800000001</v>
      </c>
      <c r="E13" s="219">
        <f>SUM(E14:E16)</f>
        <v>89303.928</v>
      </c>
      <c r="F13" s="219">
        <f>SUM(F14:F16)</f>
        <v>85192.977999999988</v>
      </c>
    </row>
    <row r="14" spans="1:9" s="3" customFormat="1" ht="9" customHeight="1">
      <c r="A14" s="99" t="s">
        <v>198</v>
      </c>
      <c r="B14" s="221">
        <f t="shared" ref="B14:F16" si="1">+B25+B36+B47+B58</f>
        <v>58345.735999999997</v>
      </c>
      <c r="C14" s="221">
        <f t="shared" si="1"/>
        <v>92866.733999999997</v>
      </c>
      <c r="D14" s="221">
        <f t="shared" si="1"/>
        <v>97513.249000000011</v>
      </c>
      <c r="E14" s="221">
        <f t="shared" si="1"/>
        <v>60574.386999999995</v>
      </c>
      <c r="F14" s="221">
        <f t="shared" si="1"/>
        <v>59060.377999999997</v>
      </c>
    </row>
    <row r="15" spans="1:9" s="3" customFormat="1" ht="9" customHeight="1">
      <c r="A15" s="99" t="s">
        <v>199</v>
      </c>
      <c r="B15" s="221">
        <f t="shared" si="1"/>
        <v>24708.803</v>
      </c>
      <c r="C15" s="221">
        <f t="shared" si="1"/>
        <v>24514.278999999999</v>
      </c>
      <c r="D15" s="221">
        <f t="shared" si="1"/>
        <v>25361.641</v>
      </c>
      <c r="E15" s="221">
        <f t="shared" si="1"/>
        <v>24317.017</v>
      </c>
      <c r="F15" s="221">
        <f>+F26+F37+F48+F59</f>
        <v>20979.024999999998</v>
      </c>
      <c r="G15" s="255"/>
    </row>
    <row r="16" spans="1:9" s="3" customFormat="1" ht="9" customHeight="1">
      <c r="A16" s="99" t="s">
        <v>200</v>
      </c>
      <c r="B16" s="221">
        <f t="shared" si="1"/>
        <v>920.82100000000003</v>
      </c>
      <c r="C16" s="221">
        <f t="shared" si="1"/>
        <v>6097.9259999999995</v>
      </c>
      <c r="D16" s="221">
        <f t="shared" si="1"/>
        <v>3843.268</v>
      </c>
      <c r="E16" s="221">
        <f t="shared" si="1"/>
        <v>4412.5240000000003</v>
      </c>
      <c r="F16" s="221">
        <f t="shared" si="1"/>
        <v>5153.5749999999998</v>
      </c>
    </row>
    <row r="17" spans="1:6" s="3" customFormat="1" ht="9" customHeight="1">
      <c r="A17" s="1" t="s">
        <v>185</v>
      </c>
      <c r="B17" s="239"/>
      <c r="C17" s="239"/>
      <c r="D17" s="239"/>
      <c r="E17" s="239"/>
      <c r="F17" s="239"/>
    </row>
    <row r="18" spans="1:6" s="3" customFormat="1" ht="9" customHeight="1">
      <c r="A18" s="1" t="s">
        <v>191</v>
      </c>
      <c r="B18" s="223">
        <f>+B19+B24</f>
        <v>528577.33499999996</v>
      </c>
      <c r="C18" s="223">
        <f>+C19+C24</f>
        <v>385460.71299999999</v>
      </c>
      <c r="D18" s="223">
        <f>+D19+D24</f>
        <v>252250.55499999999</v>
      </c>
      <c r="E18" s="223">
        <f>+E19+E24</f>
        <v>645629.48699999996</v>
      </c>
      <c r="F18" s="223">
        <f>+F19+F24</f>
        <v>632331.93099999998</v>
      </c>
    </row>
    <row r="19" spans="1:6" s="3" customFormat="1" ht="9" customHeight="1">
      <c r="A19" s="1" t="s">
        <v>192</v>
      </c>
      <c r="B19" s="219">
        <f>SUM(B20:B23)</f>
        <v>519098.59700000001</v>
      </c>
      <c r="C19" s="219">
        <f>SUM(C20:C23)</f>
        <v>367147.16899999999</v>
      </c>
      <c r="D19" s="219">
        <f>SUM(D20:D23)</f>
        <v>236905.31599999999</v>
      </c>
      <c r="E19" s="219">
        <f>SUM(E20:E23)</f>
        <v>636241.79099999997</v>
      </c>
      <c r="F19" s="219">
        <f>SUM(F20:F23)</f>
        <v>622888.56400000001</v>
      </c>
    </row>
    <row r="20" spans="1:6" s="3" customFormat="1" ht="9" customHeight="1">
      <c r="A20" s="99" t="s">
        <v>193</v>
      </c>
      <c r="B20" s="221">
        <v>63404.279000000002</v>
      </c>
      <c r="C20" s="221">
        <v>68246.202000000005</v>
      </c>
      <c r="D20" s="221">
        <v>65709.157000000007</v>
      </c>
      <c r="E20" s="221">
        <v>77642.820000000007</v>
      </c>
      <c r="F20" s="221">
        <v>81157.125</v>
      </c>
    </row>
    <row r="21" spans="1:6" s="3" customFormat="1" ht="9" customHeight="1">
      <c r="A21" s="99" t="s">
        <v>194</v>
      </c>
      <c r="B21" s="221">
        <v>71010.654999999999</v>
      </c>
      <c r="C21" s="221">
        <v>37437.61</v>
      </c>
      <c r="D21" s="221">
        <v>40369.392</v>
      </c>
      <c r="E21" s="221">
        <v>65111.199999999997</v>
      </c>
      <c r="F21" s="221">
        <v>49839.400999999998</v>
      </c>
    </row>
    <row r="22" spans="1:6" s="3" customFormat="1" ht="9" customHeight="1">
      <c r="A22" s="99" t="s">
        <v>195</v>
      </c>
      <c r="B22" s="221">
        <v>375280.74</v>
      </c>
      <c r="C22" s="221">
        <v>247806.285</v>
      </c>
      <c r="D22" s="221">
        <v>121566.228</v>
      </c>
      <c r="E22" s="221">
        <v>488977.67300000001</v>
      </c>
      <c r="F22" s="221">
        <v>485030.91600000003</v>
      </c>
    </row>
    <row r="23" spans="1:6" s="3" customFormat="1" ht="9" customHeight="1">
      <c r="A23" s="99" t="s">
        <v>196</v>
      </c>
      <c r="B23" s="221">
        <v>9402.9230000000007</v>
      </c>
      <c r="C23" s="221">
        <v>13657.072</v>
      </c>
      <c r="D23" s="221">
        <v>9260.5390000000007</v>
      </c>
      <c r="E23" s="221">
        <v>4510.098</v>
      </c>
      <c r="F23" s="221">
        <v>6861.1220000000003</v>
      </c>
    </row>
    <row r="24" spans="1:6" s="3" customFormat="1" ht="9" customHeight="1">
      <c r="A24" s="1" t="s">
        <v>197</v>
      </c>
      <c r="B24" s="219">
        <f>SUM(B25:B27)</f>
        <v>9478.7379999999994</v>
      </c>
      <c r="C24" s="219">
        <f>SUM(C25:C27)</f>
        <v>18313.544000000002</v>
      </c>
      <c r="D24" s="219">
        <f>SUM(D25:D27)</f>
        <v>15345.239</v>
      </c>
      <c r="E24" s="219">
        <f>SUM(E25:E27)</f>
        <v>9387.6959999999999</v>
      </c>
      <c r="F24" s="219">
        <f>SUM(F25:F27)</f>
        <v>9443.3670000000002</v>
      </c>
    </row>
    <row r="25" spans="1:6" s="3" customFormat="1" ht="9" customHeight="1">
      <c r="A25" s="99" t="s">
        <v>198</v>
      </c>
      <c r="B25" s="221">
        <v>9478.7379999999994</v>
      </c>
      <c r="C25" s="221">
        <v>18313.544000000002</v>
      </c>
      <c r="D25" s="221">
        <v>15345.239</v>
      </c>
      <c r="E25" s="221">
        <v>9387.6959999999999</v>
      </c>
      <c r="F25" s="221">
        <v>9443.3670000000002</v>
      </c>
    </row>
    <row r="26" spans="1:6" s="3" customFormat="1" ht="9" customHeight="1">
      <c r="A26" s="99" t="s">
        <v>199</v>
      </c>
      <c r="B26" s="221">
        <v>0</v>
      </c>
      <c r="C26" s="221">
        <v>0</v>
      </c>
      <c r="D26" s="221">
        <v>0</v>
      </c>
      <c r="E26" s="221">
        <v>0</v>
      </c>
      <c r="F26" s="221">
        <v>0</v>
      </c>
    </row>
    <row r="27" spans="1:6" s="3" customFormat="1" ht="9" customHeight="1">
      <c r="A27" s="99" t="s">
        <v>200</v>
      </c>
      <c r="B27" s="221">
        <v>0</v>
      </c>
      <c r="C27" s="221">
        <v>0</v>
      </c>
      <c r="D27" s="221">
        <v>0</v>
      </c>
      <c r="E27" s="221">
        <v>0</v>
      </c>
      <c r="F27" s="221">
        <v>0</v>
      </c>
    </row>
    <row r="28" spans="1:6" s="3" customFormat="1" ht="9" customHeight="1">
      <c r="A28" s="1" t="s">
        <v>186</v>
      </c>
      <c r="B28" s="221"/>
      <c r="C28" s="221"/>
      <c r="D28" s="221"/>
      <c r="E28" s="221"/>
      <c r="F28" s="221"/>
    </row>
    <row r="29" spans="1:6" s="3" customFormat="1" ht="9" customHeight="1">
      <c r="A29" s="1" t="s">
        <v>191</v>
      </c>
      <c r="B29" s="219">
        <f>+B30+B35</f>
        <v>21005.308000000001</v>
      </c>
      <c r="C29" s="219">
        <f>+C30+C35</f>
        <v>30627.328999999998</v>
      </c>
      <c r="D29" s="219">
        <f>+D30+D35</f>
        <v>30252.991000000002</v>
      </c>
      <c r="E29" s="219">
        <f>+E30+E35</f>
        <v>20422.906999999999</v>
      </c>
      <c r="F29" s="219">
        <f>+F30+F35</f>
        <v>20681.088</v>
      </c>
    </row>
    <row r="30" spans="1:6" s="3" customFormat="1" ht="9" customHeight="1">
      <c r="A30" s="1" t="s">
        <v>192</v>
      </c>
      <c r="B30" s="219">
        <f>SUM(B31:B34)</f>
        <v>13343.903</v>
      </c>
      <c r="C30" s="219">
        <f>SUM(C31:C34)</f>
        <v>19660.050999999999</v>
      </c>
      <c r="D30" s="219">
        <f>SUM(D31:D34)</f>
        <v>23479.086000000003</v>
      </c>
      <c r="E30" s="219">
        <f>SUM(E31:E34)</f>
        <v>14918.194000000001</v>
      </c>
      <c r="F30" s="219">
        <f>SUM(F31:F34)</f>
        <v>14420.365</v>
      </c>
    </row>
    <row r="31" spans="1:6" s="3" customFormat="1" ht="9" customHeight="1">
      <c r="A31" s="99" t="s">
        <v>193</v>
      </c>
      <c r="B31" s="221">
        <v>9135.1659999999993</v>
      </c>
      <c r="C31" s="221">
        <v>10204.012000000001</v>
      </c>
      <c r="D31" s="260">
        <v>10982.272000000001</v>
      </c>
      <c r="E31" s="260">
        <v>8799.8809999999994</v>
      </c>
      <c r="F31" s="260">
        <v>10448.907999999999</v>
      </c>
    </row>
    <row r="32" spans="1:6" s="3" customFormat="1" ht="9" customHeight="1">
      <c r="A32" s="99" t="s">
        <v>194</v>
      </c>
      <c r="B32" s="221">
        <v>2359.4839999999999</v>
      </c>
      <c r="C32" s="221">
        <v>5460.0079999999998</v>
      </c>
      <c r="D32" s="260">
        <v>5682.1239999999998</v>
      </c>
      <c r="E32" s="260">
        <v>3533.0990000000002</v>
      </c>
      <c r="F32" s="260">
        <v>2191.5819999999999</v>
      </c>
    </row>
    <row r="33" spans="1:7" s="3" customFormat="1" ht="9" customHeight="1">
      <c r="A33" s="99" t="s">
        <v>195</v>
      </c>
      <c r="B33" s="221">
        <v>1496.3869999999999</v>
      </c>
      <c r="C33" s="221">
        <v>3402.277</v>
      </c>
      <c r="D33" s="260">
        <v>6651.2049999999999</v>
      </c>
      <c r="E33" s="260">
        <v>2405.0770000000002</v>
      </c>
      <c r="F33" s="260">
        <v>818.20600000000002</v>
      </c>
    </row>
    <row r="34" spans="1:7" s="3" customFormat="1" ht="9" customHeight="1">
      <c r="A34" s="99" t="s">
        <v>196</v>
      </c>
      <c r="B34" s="221">
        <v>352.86599999999999</v>
      </c>
      <c r="C34" s="221">
        <v>593.75400000000002</v>
      </c>
      <c r="D34" s="261">
        <v>163.48500000000001</v>
      </c>
      <c r="E34" s="261">
        <v>180.137</v>
      </c>
      <c r="F34" s="287">
        <v>961.66899999999998</v>
      </c>
    </row>
    <row r="35" spans="1:7" s="3" customFormat="1" ht="9" customHeight="1">
      <c r="A35" s="1" t="s">
        <v>197</v>
      </c>
      <c r="B35" s="219">
        <f>SUM(B36:B38)</f>
        <v>7661.4049999999997</v>
      </c>
      <c r="C35" s="219">
        <f>SUM(C36:C38)</f>
        <v>10967.278</v>
      </c>
      <c r="D35" s="219">
        <f>SUM(D36:D38)</f>
        <v>6773.9049999999997</v>
      </c>
      <c r="E35" s="219">
        <f>SUM(E36:E38)</f>
        <v>5504.7129999999997</v>
      </c>
      <c r="F35" s="223">
        <f>SUM(F36:F38)</f>
        <v>6260.723</v>
      </c>
    </row>
    <row r="36" spans="1:7" s="3" customFormat="1" ht="9" customHeight="1">
      <c r="A36" s="99" t="s">
        <v>198</v>
      </c>
      <c r="B36" s="221">
        <v>4289.2169999999996</v>
      </c>
      <c r="C36" s="221">
        <v>2202.944</v>
      </c>
      <c r="D36" s="221">
        <v>2304.4560000000001</v>
      </c>
      <c r="E36" s="221">
        <v>2668.4079999999999</v>
      </c>
      <c r="F36" s="513">
        <v>2684.26</v>
      </c>
    </row>
    <row r="37" spans="1:7" s="3" customFormat="1" ht="9" customHeight="1">
      <c r="A37" s="99" t="s">
        <v>199</v>
      </c>
      <c r="B37" s="221">
        <v>3372.1880000000001</v>
      </c>
      <c r="C37" s="221">
        <v>4520.1040000000003</v>
      </c>
      <c r="D37" s="221">
        <v>4469.4489999999996</v>
      </c>
      <c r="E37" s="221">
        <v>2836.3049999999998</v>
      </c>
      <c r="F37" s="513">
        <v>3576.4630000000002</v>
      </c>
    </row>
    <row r="38" spans="1:7" s="3" customFormat="1" ht="9" customHeight="1">
      <c r="A38" s="99" t="s">
        <v>200</v>
      </c>
      <c r="B38" s="221">
        <v>0</v>
      </c>
      <c r="C38" s="221">
        <v>4244.2299999999996</v>
      </c>
      <c r="D38" s="221">
        <v>0</v>
      </c>
      <c r="E38" s="221">
        <v>0</v>
      </c>
      <c r="F38" s="513">
        <v>0</v>
      </c>
    </row>
    <row r="39" spans="1:7" s="3" customFormat="1" ht="9" customHeight="1">
      <c r="A39" s="1" t="s">
        <v>188</v>
      </c>
      <c r="B39" s="221"/>
      <c r="C39" s="221"/>
      <c r="D39" s="221"/>
      <c r="E39" s="221"/>
      <c r="F39" s="221"/>
    </row>
    <row r="40" spans="1:7" s="3" customFormat="1" ht="9" customHeight="1">
      <c r="A40" s="1" t="s">
        <v>191</v>
      </c>
      <c r="B40" s="219">
        <f>+B41+B46</f>
        <v>13871.046</v>
      </c>
      <c r="C40" s="219">
        <v>28480.131000000001</v>
      </c>
      <c r="D40" s="219">
        <f>+D41+D46</f>
        <v>29658.764999999999</v>
      </c>
      <c r="E40" s="219">
        <f>+E41+E46</f>
        <v>11728.611000000001</v>
      </c>
      <c r="F40" s="219">
        <f>+F41+F46</f>
        <v>10851.869999999999</v>
      </c>
    </row>
    <row r="41" spans="1:7" s="3" customFormat="1" ht="9" customHeight="1">
      <c r="A41" s="1" t="s">
        <v>192</v>
      </c>
      <c r="B41" s="219">
        <f>SUM(B42:B45)</f>
        <v>7655.598</v>
      </c>
      <c r="C41" s="219">
        <v>9260.91</v>
      </c>
      <c r="D41" s="219">
        <v>8211.152</v>
      </c>
      <c r="E41" s="219">
        <v>8542.9369999999999</v>
      </c>
      <c r="F41" s="219">
        <f>SUM(F42:F45)</f>
        <v>9423.2459999999992</v>
      </c>
    </row>
    <row r="42" spans="1:7" s="3" customFormat="1" ht="9" customHeight="1">
      <c r="A42" s="99" t="s">
        <v>193</v>
      </c>
      <c r="B42" s="221">
        <v>3557.81</v>
      </c>
      <c r="C42" s="221">
        <v>3608.2370000000001</v>
      </c>
      <c r="D42" s="221">
        <v>3953.0369999999998</v>
      </c>
      <c r="E42" s="221">
        <v>4193.5320000000002</v>
      </c>
      <c r="F42" s="221">
        <v>4461.3599999999997</v>
      </c>
    </row>
    <row r="43" spans="1:7" s="3" customFormat="1" ht="9" customHeight="1">
      <c r="A43" s="99" t="s">
        <v>194</v>
      </c>
      <c r="B43" s="221">
        <v>1973.75</v>
      </c>
      <c r="C43" s="221">
        <v>2428.076</v>
      </c>
      <c r="D43" s="221">
        <v>1651.461</v>
      </c>
      <c r="E43" s="221">
        <v>1734.5029999999999</v>
      </c>
      <c r="F43" s="221">
        <v>1960.8679999999999</v>
      </c>
    </row>
    <row r="44" spans="1:7" s="3" customFormat="1" ht="9" customHeight="1">
      <c r="A44" s="99" t="s">
        <v>195</v>
      </c>
      <c r="B44" s="221">
        <v>1973.912</v>
      </c>
      <c r="C44" s="221">
        <v>3224.5970000000002</v>
      </c>
      <c r="D44" s="221">
        <v>2606.654</v>
      </c>
      <c r="E44" s="221">
        <v>2614.7739999999999</v>
      </c>
      <c r="F44" s="221">
        <v>2997.1190000000001</v>
      </c>
    </row>
    <row r="45" spans="1:7" s="3" customFormat="1" ht="9" customHeight="1">
      <c r="A45" s="99" t="s">
        <v>196</v>
      </c>
      <c r="B45" s="225">
        <v>150.126</v>
      </c>
      <c r="C45" s="225" t="s">
        <v>187</v>
      </c>
      <c r="D45" s="225" t="s">
        <v>187</v>
      </c>
      <c r="E45" s="225" t="s">
        <v>187</v>
      </c>
      <c r="F45" s="225">
        <v>3.899</v>
      </c>
      <c r="G45" s="225"/>
    </row>
    <row r="46" spans="1:7" s="3" customFormat="1" ht="9" customHeight="1">
      <c r="A46" s="1" t="s">
        <v>197</v>
      </c>
      <c r="B46" s="219">
        <f>SUM(B47:B49)</f>
        <v>6215.4480000000003</v>
      </c>
      <c r="C46" s="219">
        <f>SUM(C47:C49)</f>
        <v>19219.221000000001</v>
      </c>
      <c r="D46" s="219">
        <f>SUM(D47:D49)</f>
        <v>21447.613000000001</v>
      </c>
      <c r="E46" s="219">
        <f>SUM(E47:E49)</f>
        <v>3185.674</v>
      </c>
      <c r="F46" s="219">
        <f>SUM(F47:F49)</f>
        <v>1428.624</v>
      </c>
    </row>
    <row r="47" spans="1:7" s="3" customFormat="1" ht="9" customHeight="1">
      <c r="A47" s="99" t="s">
        <v>198</v>
      </c>
      <c r="B47" s="221">
        <v>5239.4480000000003</v>
      </c>
      <c r="C47" s="221">
        <v>18872.628000000001</v>
      </c>
      <c r="D47" s="225">
        <v>21447.613000000001</v>
      </c>
      <c r="E47" s="225">
        <v>3185.674</v>
      </c>
      <c r="F47" s="514">
        <v>1268.7139999999999</v>
      </c>
    </row>
    <row r="48" spans="1:7" s="3" customFormat="1" ht="9" customHeight="1">
      <c r="A48" s="99" t="s">
        <v>199</v>
      </c>
      <c r="B48" s="221">
        <v>976</v>
      </c>
      <c r="C48" s="221">
        <v>346.59300000000002</v>
      </c>
      <c r="D48" s="221">
        <v>0</v>
      </c>
      <c r="E48" s="221">
        <v>0</v>
      </c>
      <c r="F48" s="515">
        <v>159.91</v>
      </c>
    </row>
    <row r="49" spans="1:6" s="3" customFormat="1" ht="9" customHeight="1">
      <c r="A49" s="99" t="s">
        <v>200</v>
      </c>
      <c r="B49" s="221">
        <v>0</v>
      </c>
      <c r="C49" s="221">
        <v>0</v>
      </c>
      <c r="D49" s="221">
        <v>0</v>
      </c>
      <c r="E49" s="221">
        <v>0</v>
      </c>
      <c r="F49" s="221">
        <v>0</v>
      </c>
    </row>
    <row r="50" spans="1:6" s="3" customFormat="1" ht="9" customHeight="1">
      <c r="A50" s="1" t="s">
        <v>201</v>
      </c>
      <c r="B50" s="221"/>
      <c r="C50" s="221"/>
      <c r="D50" s="221"/>
      <c r="E50" s="221"/>
      <c r="F50" s="221"/>
    </row>
    <row r="51" spans="1:6" s="3" customFormat="1" ht="9" customHeight="1">
      <c r="A51" s="1" t="s">
        <v>191</v>
      </c>
      <c r="B51" s="219">
        <f>+B52+B57</f>
        <v>627843.34499999986</v>
      </c>
      <c r="C51" s="219">
        <f>+C52+C57</f>
        <v>687312.04099999997</v>
      </c>
      <c r="D51" s="219">
        <f>+D52+D57</f>
        <v>722515.25899999996</v>
      </c>
      <c r="E51" s="219">
        <f>+E52+E57</f>
        <v>700412.55500000005</v>
      </c>
      <c r="F51" s="219">
        <f>+F52+F57</f>
        <v>772737.21099999989</v>
      </c>
    </row>
    <row r="52" spans="1:6" s="3" customFormat="1" ht="9" customHeight="1">
      <c r="A52" s="1" t="s">
        <v>192</v>
      </c>
      <c r="B52" s="219">
        <f>SUM(B53:B56)</f>
        <v>567223.57599999988</v>
      </c>
      <c r="C52" s="219">
        <f>SUM(C53:C56)</f>
        <v>612333.14500000002</v>
      </c>
      <c r="D52" s="219">
        <f>SUM(D53:D56)</f>
        <v>639363.85800000001</v>
      </c>
      <c r="E52" s="219">
        <f>SUM(E53:E56)</f>
        <v>629186.71000000008</v>
      </c>
      <c r="F52" s="219">
        <f>SUM(F53:F56)</f>
        <v>704676.94699999993</v>
      </c>
    </row>
    <row r="53" spans="1:6" s="3" customFormat="1" ht="9" customHeight="1">
      <c r="A53" s="99" t="s">
        <v>193</v>
      </c>
      <c r="B53" s="221">
        <v>192263.50899999999</v>
      </c>
      <c r="C53" s="221">
        <v>202553.285</v>
      </c>
      <c r="D53" s="221">
        <v>202713.277</v>
      </c>
      <c r="E53" s="221">
        <v>163608.693</v>
      </c>
      <c r="F53" s="221">
        <v>181511.78899999999</v>
      </c>
    </row>
    <row r="54" spans="1:6" s="3" customFormat="1" ht="9" customHeight="1">
      <c r="A54" s="99" t="s">
        <v>194</v>
      </c>
      <c r="B54" s="221">
        <v>272123.88</v>
      </c>
      <c r="C54" s="221">
        <v>293131.09100000001</v>
      </c>
      <c r="D54" s="221">
        <v>306950.06599999999</v>
      </c>
      <c r="E54" s="221">
        <v>334737.32</v>
      </c>
      <c r="F54" s="221">
        <v>358208.43099999998</v>
      </c>
    </row>
    <row r="55" spans="1:6" s="3" customFormat="1" ht="9" customHeight="1">
      <c r="A55" s="99" t="s">
        <v>195</v>
      </c>
      <c r="B55" s="221">
        <v>70990.232000000004</v>
      </c>
      <c r="C55" s="221">
        <v>85101.928</v>
      </c>
      <c r="D55" s="221">
        <v>93720.342999999993</v>
      </c>
      <c r="E55" s="221">
        <v>88357.607999999993</v>
      </c>
      <c r="F55" s="221">
        <v>113037.083</v>
      </c>
    </row>
    <row r="56" spans="1:6" s="3" customFormat="1" ht="9" customHeight="1">
      <c r="A56" s="99" t="s">
        <v>196</v>
      </c>
      <c r="B56" s="221">
        <v>31845.955000000002</v>
      </c>
      <c r="C56" s="221">
        <f>14621.49+16925.351</f>
        <v>31546.841</v>
      </c>
      <c r="D56" s="221">
        <v>35980.171999999999</v>
      </c>
      <c r="E56" s="221">
        <v>42483.089</v>
      </c>
      <c r="F56" s="221">
        <v>51919.644</v>
      </c>
    </row>
    <row r="57" spans="1:6" s="3" customFormat="1" ht="9" customHeight="1">
      <c r="A57" s="1" t="s">
        <v>197</v>
      </c>
      <c r="B57" s="219">
        <f>SUM(B58:B60)</f>
        <v>60619.769000000008</v>
      </c>
      <c r="C57" s="219">
        <f>SUM(C58:C60)</f>
        <v>74978.895999999993</v>
      </c>
      <c r="D57" s="219">
        <f>SUM(D58:D60)</f>
        <v>83151.400999999998</v>
      </c>
      <c r="E57" s="219">
        <f>SUM(E58:E60)</f>
        <v>71225.845000000001</v>
      </c>
      <c r="F57" s="219">
        <f>SUM(F58:F60)</f>
        <v>68060.263999999996</v>
      </c>
    </row>
    <row r="58" spans="1:6" s="3" customFormat="1" ht="9" customHeight="1">
      <c r="A58" s="99" t="s">
        <v>198</v>
      </c>
      <c r="B58" s="221">
        <v>39338.332999999999</v>
      </c>
      <c r="C58" s="221">
        <v>53477.618000000002</v>
      </c>
      <c r="D58" s="221">
        <v>58415.940999999999</v>
      </c>
      <c r="E58" s="221">
        <v>45332.608999999997</v>
      </c>
      <c r="F58" s="221">
        <v>45664.036999999997</v>
      </c>
    </row>
    <row r="59" spans="1:6" s="3" customFormat="1" ht="9" customHeight="1">
      <c r="A59" s="99" t="s">
        <v>199</v>
      </c>
      <c r="B59" s="221">
        <v>20360.615000000002</v>
      </c>
      <c r="C59" s="221">
        <v>19647.581999999999</v>
      </c>
      <c r="D59" s="221">
        <v>20892.191999999999</v>
      </c>
      <c r="E59" s="221">
        <v>21480.712</v>
      </c>
      <c r="F59" s="221">
        <v>17242.651999999998</v>
      </c>
    </row>
    <row r="60" spans="1:6" s="3" customFormat="1" ht="9" customHeight="1">
      <c r="A60" s="99" t="s">
        <v>200</v>
      </c>
      <c r="B60" s="221">
        <v>920.82100000000003</v>
      </c>
      <c r="C60" s="221">
        <v>1853.6959999999999</v>
      </c>
      <c r="D60" s="221">
        <v>3843.268</v>
      </c>
      <c r="E60" s="221">
        <v>4412.5240000000003</v>
      </c>
      <c r="F60" s="221">
        <v>5153.5749999999998</v>
      </c>
    </row>
    <row r="61" spans="1:6" ht="3.65" customHeight="1" thickBot="1">
      <c r="A61" s="252"/>
      <c r="B61" s="253"/>
      <c r="C61" s="253"/>
      <c r="D61" s="253"/>
      <c r="E61" s="253"/>
      <c r="F61" s="253"/>
    </row>
    <row r="62" spans="1:6" ht="9.65" customHeight="1" thickTop="1">
      <c r="A62" s="13" t="s">
        <v>136</v>
      </c>
    </row>
    <row r="63" spans="1:6" ht="9.75" customHeight="1"/>
  </sheetData>
  <mergeCells count="3">
    <mergeCell ref="A1:F1"/>
    <mergeCell ref="A3:A4"/>
    <mergeCell ref="B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7AFBD-31C0-46BF-BDD9-0195D2A2A82E}">
  <sheetPr codeName="Sheet24"/>
  <dimension ref="A1:K42"/>
  <sheetViews>
    <sheetView showGridLines="0" zoomScaleNormal="100" workbookViewId="0">
      <selection sqref="A1:H1"/>
    </sheetView>
  </sheetViews>
  <sheetFormatPr defaultColWidth="9.1796875" defaultRowHeight="12.5"/>
  <cols>
    <col min="1" max="1" width="26" style="71" customWidth="1"/>
    <col min="2" max="3" width="9.7265625" style="71" customWidth="1"/>
    <col min="4" max="4" width="7.1796875" style="71" customWidth="1"/>
    <col min="5" max="5" width="7.54296875" style="71" customWidth="1"/>
    <col min="6" max="6" width="9.7265625" style="71" customWidth="1"/>
    <col min="7" max="7" width="11" style="71" customWidth="1"/>
    <col min="8" max="8" width="8.26953125" style="3" customWidth="1"/>
    <col min="9" max="16384" width="9.1796875" style="71"/>
  </cols>
  <sheetData>
    <row r="1" spans="1:11" ht="30" customHeight="1">
      <c r="A1" s="639" t="s">
        <v>533</v>
      </c>
      <c r="B1" s="639"/>
      <c r="C1" s="639"/>
      <c r="D1" s="639"/>
      <c r="E1" s="639"/>
      <c r="F1" s="639"/>
      <c r="G1" s="639"/>
      <c r="H1" s="639"/>
      <c r="K1" s="548" t="s">
        <v>612</v>
      </c>
    </row>
    <row r="2" spans="1:11" ht="9" customHeight="1">
      <c r="A2" s="243"/>
      <c r="B2" s="243"/>
      <c r="C2" s="243"/>
      <c r="D2" s="244"/>
      <c r="E2" s="244"/>
      <c r="F2" s="245"/>
      <c r="G2" s="245"/>
      <c r="H2" s="245" t="s">
        <v>190</v>
      </c>
    </row>
    <row r="3" spans="1:11" ht="10.15" customHeight="1">
      <c r="A3" s="643" t="s">
        <v>202</v>
      </c>
      <c r="B3" s="645" t="s">
        <v>203</v>
      </c>
      <c r="C3" s="646"/>
      <c r="D3" s="646"/>
      <c r="E3" s="646"/>
      <c r="F3" s="646"/>
      <c r="G3" s="647" t="s">
        <v>204</v>
      </c>
      <c r="H3" s="647" t="s">
        <v>205</v>
      </c>
    </row>
    <row r="4" spans="1:11" ht="72.650000000000006" customHeight="1">
      <c r="A4" s="644"/>
      <c r="B4" s="262" t="s">
        <v>206</v>
      </c>
      <c r="C4" s="263" t="s">
        <v>207</v>
      </c>
      <c r="D4" s="263" t="s">
        <v>208</v>
      </c>
      <c r="E4" s="263" t="s">
        <v>209</v>
      </c>
      <c r="F4" s="263" t="s">
        <v>210</v>
      </c>
      <c r="G4" s="647"/>
      <c r="H4" s="647"/>
    </row>
    <row r="5" spans="1:11" ht="4.5" customHeight="1">
      <c r="A5" s="247"/>
      <c r="B5" s="247"/>
      <c r="C5" s="247"/>
      <c r="D5" s="247"/>
      <c r="E5" s="247"/>
      <c r="F5" s="247"/>
    </row>
    <row r="6" spans="1:11" s="3" customFormat="1" ht="9.65" customHeight="1">
      <c r="A6" s="264">
        <v>2018</v>
      </c>
      <c r="B6" s="250"/>
      <c r="C6" s="250"/>
      <c r="D6" s="250"/>
      <c r="E6" s="250"/>
      <c r="F6" s="250"/>
      <c r="G6" s="250"/>
      <c r="H6" s="265"/>
    </row>
    <row r="7" spans="1:11" s="3" customFormat="1" ht="9.65" customHeight="1">
      <c r="A7" s="1" t="s">
        <v>211</v>
      </c>
      <c r="B7" s="256">
        <v>160255.87399999998</v>
      </c>
      <c r="C7" s="256">
        <v>672531.38800000004</v>
      </c>
      <c r="D7" s="256">
        <v>300238.03399999999</v>
      </c>
      <c r="E7" s="256">
        <v>98455.87</v>
      </c>
      <c r="F7" s="256">
        <v>59395.504999999997</v>
      </c>
      <c r="G7" s="256">
        <v>81022.224999999991</v>
      </c>
      <c r="H7" s="38">
        <v>1453032.1440000001</v>
      </c>
    </row>
    <row r="8" spans="1:11" s="3" customFormat="1" ht="19.149999999999999" customHeight="1">
      <c r="A8" s="266" t="s">
        <v>212</v>
      </c>
      <c r="B8" s="267">
        <v>57751.216999999997</v>
      </c>
      <c r="C8" s="268">
        <v>177008.38200000001</v>
      </c>
      <c r="D8" s="267">
        <v>55177.284</v>
      </c>
      <c r="E8" s="268">
        <v>20877.48</v>
      </c>
      <c r="F8" s="268">
        <v>31932.874</v>
      </c>
      <c r="G8" s="267">
        <v>2738.8119999999999</v>
      </c>
      <c r="H8" s="272">
        <v>462258.66</v>
      </c>
    </row>
    <row r="9" spans="1:11" s="3" customFormat="1" ht="9.65" customHeight="1">
      <c r="A9" s="269" t="s">
        <v>213</v>
      </c>
      <c r="B9" s="270">
        <v>67731.099000000002</v>
      </c>
      <c r="C9" s="271">
        <v>177204.69899999999</v>
      </c>
      <c r="D9" s="270">
        <v>111732.216</v>
      </c>
      <c r="E9" s="271">
        <v>6484.5839999999998</v>
      </c>
      <c r="F9" s="271">
        <v>18499.87</v>
      </c>
      <c r="G9" s="270">
        <v>37014.612999999998</v>
      </c>
      <c r="H9" s="272">
        <v>377280.603</v>
      </c>
    </row>
    <row r="10" spans="1:11" s="3" customFormat="1" ht="9.65" customHeight="1">
      <c r="A10" s="269" t="s">
        <v>214</v>
      </c>
      <c r="B10" s="270">
        <v>34429.962</v>
      </c>
      <c r="C10" s="271">
        <v>317541.56599999999</v>
      </c>
      <c r="D10" s="270">
        <v>132833.33499999999</v>
      </c>
      <c r="E10" s="271">
        <v>71059.274999999994</v>
      </c>
      <c r="F10" s="271">
        <v>8959.5920000000006</v>
      </c>
      <c r="G10" s="270">
        <v>41187.506000000001</v>
      </c>
      <c r="H10" s="272">
        <v>611769.29200000002</v>
      </c>
    </row>
    <row r="11" spans="1:11" s="3" customFormat="1" ht="9.65" customHeight="1">
      <c r="A11" s="269" t="s">
        <v>215</v>
      </c>
      <c r="B11" s="270">
        <v>343.596</v>
      </c>
      <c r="C11" s="271">
        <v>776.74099999999999</v>
      </c>
      <c r="D11" s="270">
        <v>495.19900000000001</v>
      </c>
      <c r="E11" s="271">
        <v>34.530999999999999</v>
      </c>
      <c r="F11" s="271">
        <v>3.169</v>
      </c>
      <c r="G11" s="270">
        <v>81.293999999999997</v>
      </c>
      <c r="H11" s="272">
        <v>1723.5889999999999</v>
      </c>
    </row>
    <row r="12" spans="1:11" ht="9.65" customHeight="1">
      <c r="B12" s="250"/>
      <c r="C12" s="250"/>
      <c r="D12" s="250"/>
      <c r="E12" s="250"/>
      <c r="F12" s="250"/>
      <c r="G12" s="250"/>
      <c r="H12" s="265"/>
    </row>
    <row r="13" spans="1:11" ht="9.65" customHeight="1">
      <c r="A13" s="264">
        <v>2019</v>
      </c>
      <c r="B13" s="250"/>
      <c r="C13" s="250"/>
      <c r="D13" s="250"/>
      <c r="E13" s="250"/>
      <c r="F13" s="250"/>
      <c r="G13" s="250"/>
      <c r="H13" s="265"/>
    </row>
    <row r="14" spans="1:11" ht="9.65" customHeight="1">
      <c r="A14" s="1" t="s">
        <v>211</v>
      </c>
      <c r="B14" s="256">
        <v>118432.391</v>
      </c>
      <c r="C14" s="256">
        <v>673728.59400000004</v>
      </c>
      <c r="D14" s="256">
        <v>325901.40600000002</v>
      </c>
      <c r="E14" s="256">
        <v>117311.178</v>
      </c>
      <c r="F14" s="256">
        <v>56274.65</v>
      </c>
      <c r="G14" s="256">
        <v>100238.77900000001</v>
      </c>
      <c r="H14" s="38">
        <v>1370505.0850000002</v>
      </c>
    </row>
    <row r="15" spans="1:11" s="104" customFormat="1" ht="19.149999999999999" customHeight="1">
      <c r="A15" s="266" t="s">
        <v>212</v>
      </c>
      <c r="B15" s="267">
        <v>25842.843000000001</v>
      </c>
      <c r="C15" s="268">
        <v>147150.13800000001</v>
      </c>
      <c r="D15" s="267">
        <v>57600.98</v>
      </c>
      <c r="E15" s="268">
        <v>6112.8249999999998</v>
      </c>
      <c r="F15" s="268">
        <v>30402.335999999999</v>
      </c>
      <c r="G15" s="267">
        <v>4121.2430000000004</v>
      </c>
      <c r="H15" s="273">
        <v>356940.89799999999</v>
      </c>
    </row>
    <row r="16" spans="1:11" ht="9.65" customHeight="1">
      <c r="A16" s="269" t="s">
        <v>213</v>
      </c>
      <c r="B16" s="267">
        <v>61463.364000000001</v>
      </c>
      <c r="C16" s="268">
        <v>195490.87100000001</v>
      </c>
      <c r="D16" s="267">
        <v>127919.667</v>
      </c>
      <c r="E16" s="268">
        <v>7787.8869999999997</v>
      </c>
      <c r="F16" s="268">
        <v>15909.401</v>
      </c>
      <c r="G16" s="267">
        <v>59170.37</v>
      </c>
      <c r="H16" s="274">
        <v>412905.12199999997</v>
      </c>
    </row>
    <row r="17" spans="1:8" ht="9.65" customHeight="1">
      <c r="A17" s="269" t="s">
        <v>214</v>
      </c>
      <c r="B17" s="267">
        <v>30464.616000000002</v>
      </c>
      <c r="C17" s="268">
        <v>330339.277</v>
      </c>
      <c r="D17" s="267">
        <v>139884.02100000001</v>
      </c>
      <c r="E17" s="268">
        <v>103391.895</v>
      </c>
      <c r="F17" s="268">
        <v>9955.4279999999999</v>
      </c>
      <c r="G17" s="267">
        <v>36830.353000000003</v>
      </c>
      <c r="H17" s="274">
        <v>598698.94700000004</v>
      </c>
    </row>
    <row r="18" spans="1:8" ht="9.65" customHeight="1">
      <c r="A18" s="269" t="s">
        <v>215</v>
      </c>
      <c r="B18" s="267">
        <v>661.56799999999998</v>
      </c>
      <c r="C18" s="268">
        <v>748.30799999999999</v>
      </c>
      <c r="D18" s="267">
        <v>496.738</v>
      </c>
      <c r="E18" s="268">
        <v>18.571000000000002</v>
      </c>
      <c r="F18" s="268">
        <v>7.4850000000000003</v>
      </c>
      <c r="G18" s="267">
        <v>116.813</v>
      </c>
      <c r="H18" s="274">
        <v>1960.1179999999999</v>
      </c>
    </row>
    <row r="19" spans="1:8" ht="9.65" customHeight="1">
      <c r="B19" s="250"/>
      <c r="C19" s="250"/>
      <c r="D19" s="250"/>
      <c r="E19" s="250"/>
      <c r="F19" s="250"/>
      <c r="G19" s="250"/>
      <c r="H19" s="265"/>
    </row>
    <row r="20" spans="1:8" ht="9.65" customHeight="1">
      <c r="A20" s="264">
        <v>2020</v>
      </c>
      <c r="B20" s="250"/>
      <c r="C20" s="250"/>
      <c r="D20" s="250"/>
      <c r="E20" s="250"/>
      <c r="F20" s="250"/>
      <c r="G20" s="250"/>
      <c r="H20" s="265"/>
    </row>
    <row r="21" spans="1:8" ht="9.65" customHeight="1">
      <c r="A21" s="1" t="s">
        <v>211</v>
      </c>
      <c r="B21" s="256">
        <v>113146.986</v>
      </c>
      <c r="C21" s="256">
        <v>699447.00800000003</v>
      </c>
      <c r="D21" s="256">
        <v>351579.36800000002</v>
      </c>
      <c r="E21" s="256">
        <v>106355.209</v>
      </c>
      <c r="F21" s="256">
        <v>53484.663</v>
      </c>
      <c r="G21" s="256">
        <v>160847.94200000001</v>
      </c>
      <c r="H21" s="256">
        <f>SUM(H22:H25)</f>
        <v>1476590.9089999998</v>
      </c>
    </row>
    <row r="22" spans="1:8" s="104" customFormat="1" ht="19.149999999999999" customHeight="1">
      <c r="A22" s="266" t="s">
        <v>212</v>
      </c>
      <c r="B22" s="267">
        <v>27651.690999999999</v>
      </c>
      <c r="C22" s="268">
        <v>147326.08600000001</v>
      </c>
      <c r="D22" s="267">
        <v>60726.142</v>
      </c>
      <c r="E22" s="268">
        <v>5794.6790000000001</v>
      </c>
      <c r="F22" s="268">
        <v>26793.816999999999</v>
      </c>
      <c r="G22" s="267">
        <v>3470.1109999999999</v>
      </c>
      <c r="H22" s="22">
        <v>358074.21799999999</v>
      </c>
    </row>
    <row r="23" spans="1:8" ht="9.65" customHeight="1">
      <c r="A23" s="269" t="s">
        <v>213</v>
      </c>
      <c r="B23" s="267">
        <v>57772.707999999999</v>
      </c>
      <c r="C23" s="268">
        <v>235193.76800000001</v>
      </c>
      <c r="D23" s="267">
        <v>141238.894</v>
      </c>
      <c r="E23" s="268">
        <v>11745.513000000001</v>
      </c>
      <c r="F23" s="268">
        <v>14967.213</v>
      </c>
      <c r="G23" s="270">
        <v>94661.338000000003</v>
      </c>
      <c r="H23" s="260">
        <v>472533.40700000001</v>
      </c>
    </row>
    <row r="24" spans="1:8" ht="9.65" customHeight="1">
      <c r="A24" s="269" t="s">
        <v>214</v>
      </c>
      <c r="B24" s="267">
        <v>27194.034</v>
      </c>
      <c r="C24" s="268">
        <v>315816.79499999998</v>
      </c>
      <c r="D24" s="267">
        <v>149018.85399999999</v>
      </c>
      <c r="E24" s="268">
        <v>88804.062999999995</v>
      </c>
      <c r="F24" s="268">
        <v>11723.59</v>
      </c>
      <c r="G24" s="270">
        <v>62499.745000000003</v>
      </c>
      <c r="H24" s="260">
        <v>643932.87399999995</v>
      </c>
    </row>
    <row r="25" spans="1:8" ht="9.65" customHeight="1">
      <c r="A25" s="269" t="s">
        <v>215</v>
      </c>
      <c r="B25" s="267">
        <v>528.553</v>
      </c>
      <c r="C25" s="268">
        <v>1110.3589999999999</v>
      </c>
      <c r="D25" s="267">
        <v>595.47799999999995</v>
      </c>
      <c r="E25" s="268">
        <v>10.954000000000001</v>
      </c>
      <c r="F25" s="225" t="s">
        <v>187</v>
      </c>
      <c r="G25" s="270">
        <v>216.74799999999999</v>
      </c>
      <c r="H25" s="260">
        <v>2050.41</v>
      </c>
    </row>
    <row r="26" spans="1:8" ht="9.65" customHeight="1">
      <c r="B26" s="250"/>
      <c r="C26" s="250"/>
      <c r="D26" s="250"/>
      <c r="E26" s="250"/>
      <c r="F26" s="250"/>
      <c r="G26" s="250"/>
      <c r="H26" s="250"/>
    </row>
    <row r="27" spans="1:8" ht="9.65" customHeight="1">
      <c r="A27" s="264">
        <v>2021</v>
      </c>
      <c r="B27" s="250"/>
      <c r="C27" s="250"/>
      <c r="D27" s="250"/>
      <c r="E27" s="250"/>
      <c r="F27" s="250"/>
      <c r="G27" s="250"/>
      <c r="H27" s="265"/>
    </row>
    <row r="28" spans="1:8" ht="9.65" customHeight="1">
      <c r="A28" s="1" t="s">
        <v>211</v>
      </c>
      <c r="B28" s="256">
        <f>SUM(B29:B32)</f>
        <v>153266.91800000001</v>
      </c>
      <c r="C28" s="256">
        <f t="shared" ref="C28:G28" si="0">SUM(C29:C32)</f>
        <v>749350.37300000002</v>
      </c>
      <c r="D28" s="256">
        <f t="shared" si="0"/>
        <v>379906.64499999996</v>
      </c>
      <c r="E28" s="256">
        <f t="shared" si="0"/>
        <v>77259.218000000008</v>
      </c>
      <c r="F28" s="256">
        <f t="shared" si="0"/>
        <v>54343.4</v>
      </c>
      <c r="G28" s="256">
        <f t="shared" si="0"/>
        <v>135456.45600000001</v>
      </c>
      <c r="H28" s="256">
        <f>SUM(H29:H32)</f>
        <v>1607133.1329999999</v>
      </c>
    </row>
    <row r="29" spans="1:8" s="104" customFormat="1" ht="19.149999999999999" customHeight="1">
      <c r="A29" s="266" t="s">
        <v>212</v>
      </c>
      <c r="B29" s="267">
        <v>31404.044000000002</v>
      </c>
      <c r="C29" s="268">
        <v>154261.111</v>
      </c>
      <c r="D29" s="267">
        <v>61695.103000000003</v>
      </c>
      <c r="E29" s="268">
        <v>6679.6459999999997</v>
      </c>
      <c r="F29" s="268">
        <v>24156.728999999999</v>
      </c>
      <c r="G29" s="267">
        <v>3368.8760000000002</v>
      </c>
      <c r="H29" s="273">
        <v>363698.84499999997</v>
      </c>
    </row>
    <row r="30" spans="1:8" ht="9.65" customHeight="1">
      <c r="A30" s="269" t="s">
        <v>213</v>
      </c>
      <c r="B30" s="270">
        <v>89276.457999999999</v>
      </c>
      <c r="C30" s="271">
        <v>253933.02600000001</v>
      </c>
      <c r="D30" s="270">
        <v>158254.68</v>
      </c>
      <c r="E30" s="271">
        <v>18604.111000000001</v>
      </c>
      <c r="F30" s="271">
        <v>17051.635999999999</v>
      </c>
      <c r="G30" s="270">
        <v>67024.622000000003</v>
      </c>
      <c r="H30" s="274">
        <v>555659.34600000002</v>
      </c>
    </row>
    <row r="31" spans="1:8" ht="9.65" customHeight="1">
      <c r="A31" s="269" t="s">
        <v>214</v>
      </c>
      <c r="B31" s="270">
        <v>31978.324000000001</v>
      </c>
      <c r="C31" s="271">
        <v>339584.39199999999</v>
      </c>
      <c r="D31" s="270">
        <v>159225.63699999999</v>
      </c>
      <c r="E31" s="271">
        <v>51940.165000000001</v>
      </c>
      <c r="F31" s="271">
        <v>13134.407999999999</v>
      </c>
      <c r="G31" s="270">
        <v>61216.419000000002</v>
      </c>
      <c r="H31" s="274">
        <v>684923.88699999999</v>
      </c>
    </row>
    <row r="32" spans="1:8" ht="9.65" customHeight="1">
      <c r="A32" s="269" t="s">
        <v>215</v>
      </c>
      <c r="B32" s="270">
        <v>608.09199999999998</v>
      </c>
      <c r="C32" s="271">
        <v>1571.8440000000001</v>
      </c>
      <c r="D32" s="270">
        <v>731.22500000000002</v>
      </c>
      <c r="E32" s="271">
        <v>35.295999999999999</v>
      </c>
      <c r="F32" s="271">
        <v>0.627</v>
      </c>
      <c r="G32" s="270">
        <v>3846.5390000000002</v>
      </c>
      <c r="H32" s="274">
        <v>2851.0549999999998</v>
      </c>
    </row>
    <row r="33" spans="1:8" ht="9.65" customHeight="1">
      <c r="B33" s="250"/>
      <c r="C33" s="250"/>
      <c r="D33" s="250"/>
      <c r="E33" s="250"/>
      <c r="F33" s="250"/>
      <c r="G33" s="250"/>
      <c r="H33" s="250"/>
    </row>
    <row r="34" spans="1:8" ht="9.65" customHeight="1">
      <c r="A34" s="264">
        <v>2022</v>
      </c>
      <c r="B34" s="250"/>
      <c r="C34" s="250"/>
      <c r="D34" s="250"/>
      <c r="E34" s="250"/>
      <c r="F34" s="250"/>
      <c r="G34" s="250"/>
      <c r="H34" s="265"/>
    </row>
    <row r="35" spans="1:8" ht="9.65" customHeight="1">
      <c r="A35" s="1" t="s">
        <v>211</v>
      </c>
      <c r="B35" s="256">
        <f>SUM(B36:B39)</f>
        <v>192587.617</v>
      </c>
      <c r="C35" s="256">
        <f t="shared" ref="C35:G35" si="1">SUM(C36:C39)</f>
        <v>838846.50699999998</v>
      </c>
      <c r="D35" s="256">
        <f t="shared" si="1"/>
        <v>403837.15600000002</v>
      </c>
      <c r="E35" s="256">
        <f t="shared" si="1"/>
        <v>103115.523</v>
      </c>
      <c r="F35" s="256">
        <f t="shared" si="1"/>
        <v>55059.078000000001</v>
      </c>
      <c r="G35" s="256">
        <f t="shared" si="1"/>
        <v>133802.19199999998</v>
      </c>
      <c r="H35" s="256">
        <f>SUM(H36:H39)</f>
        <v>1772023.8770000001</v>
      </c>
    </row>
    <row r="36" spans="1:8" s="134" customFormat="1" ht="19.149999999999999" customHeight="1">
      <c r="A36" s="266" t="s">
        <v>212</v>
      </c>
      <c r="B36" s="267">
        <v>41095.699999999997</v>
      </c>
      <c r="C36" s="268">
        <v>157156.136</v>
      </c>
      <c r="D36" s="267">
        <v>67165.398000000001</v>
      </c>
      <c r="E36" s="268">
        <v>4917.3680000000004</v>
      </c>
      <c r="F36" s="268">
        <v>25310.172999999999</v>
      </c>
      <c r="G36" s="267">
        <v>3912.7049999999999</v>
      </c>
      <c r="H36" s="22">
        <v>390042.98300000001</v>
      </c>
    </row>
    <row r="37" spans="1:8" ht="9.65" customHeight="1">
      <c r="A37" s="269" t="s">
        <v>213</v>
      </c>
      <c r="B37" s="267">
        <v>103190.75599999999</v>
      </c>
      <c r="C37" s="271">
        <v>268442.64299999998</v>
      </c>
      <c r="D37" s="270">
        <v>156923.00399999999</v>
      </c>
      <c r="E37" s="271">
        <v>14060.85</v>
      </c>
      <c r="F37" s="271">
        <v>17018.181</v>
      </c>
      <c r="G37" s="270">
        <v>53002.258999999998</v>
      </c>
      <c r="H37" s="260">
        <v>573703.83100000001</v>
      </c>
    </row>
    <row r="38" spans="1:8" ht="9.65" customHeight="1">
      <c r="A38" s="269" t="s">
        <v>214</v>
      </c>
      <c r="B38" s="267">
        <v>47517.042999999998</v>
      </c>
      <c r="C38" s="271">
        <v>411222.44400000002</v>
      </c>
      <c r="D38" s="270">
        <v>178228.027</v>
      </c>
      <c r="E38" s="271">
        <v>84037.932000000001</v>
      </c>
      <c r="F38" s="271">
        <v>12707.799000000001</v>
      </c>
      <c r="G38" s="270">
        <v>75610.262000000002</v>
      </c>
      <c r="H38" s="260">
        <v>803308.16399999999</v>
      </c>
    </row>
    <row r="39" spans="1:8" ht="9.65" customHeight="1">
      <c r="A39" s="269" t="s">
        <v>215</v>
      </c>
      <c r="B39" s="267">
        <v>784.11800000000005</v>
      </c>
      <c r="C39" s="271">
        <v>2025.2840000000001</v>
      </c>
      <c r="D39" s="270">
        <v>1520.7270000000001</v>
      </c>
      <c r="E39" s="271">
        <v>99.373000000000005</v>
      </c>
      <c r="F39" s="271">
        <v>22.925000000000001</v>
      </c>
      <c r="G39" s="270">
        <v>1276.9659999999999</v>
      </c>
      <c r="H39" s="260">
        <v>4968.8990000000003</v>
      </c>
    </row>
    <row r="40" spans="1:8" ht="3.65" customHeight="1" thickBot="1">
      <c r="A40" s="252"/>
      <c r="B40" s="253"/>
      <c r="C40" s="253"/>
      <c r="D40" s="253"/>
      <c r="E40" s="253"/>
      <c r="F40" s="253"/>
      <c r="G40" s="253"/>
      <c r="H40" s="253"/>
    </row>
    <row r="41" spans="1:8" ht="9.65" customHeight="1" thickTop="1">
      <c r="A41" s="13" t="s">
        <v>136</v>
      </c>
    </row>
    <row r="42" spans="1:8">
      <c r="B42" s="516"/>
      <c r="C42" s="516"/>
      <c r="D42" s="516"/>
      <c r="E42" s="516"/>
      <c r="F42" s="516"/>
      <c r="G42" s="516"/>
      <c r="H42" s="516"/>
    </row>
  </sheetData>
  <mergeCells count="5">
    <mergeCell ref="A1:H1"/>
    <mergeCell ref="A3:A4"/>
    <mergeCell ref="B3:F3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A0C10-97D1-4000-9B53-DF3006FB9E65}">
  <sheetPr codeName="Sheet25"/>
  <dimension ref="A1:K25"/>
  <sheetViews>
    <sheetView showGridLines="0" zoomScaleNormal="100" workbookViewId="0">
      <selection sqref="A1:H1"/>
    </sheetView>
  </sheetViews>
  <sheetFormatPr defaultRowHeight="9"/>
  <cols>
    <col min="1" max="1" width="36.1796875" style="137" customWidth="1"/>
    <col min="2" max="2" width="9.54296875" style="137" bestFit="1" customWidth="1"/>
    <col min="3" max="8" width="7.26953125" style="137" customWidth="1"/>
    <col min="9" max="9" width="9.1796875" style="137" customWidth="1"/>
    <col min="10" max="228" width="9.1796875" style="137"/>
    <col min="229" max="229" width="36.1796875" style="137" customWidth="1"/>
    <col min="230" max="230" width="7.7265625" style="137" bestFit="1" customWidth="1"/>
    <col min="231" max="236" width="7.26953125" style="137" customWidth="1"/>
    <col min="237" max="239" width="9.1796875" style="137"/>
    <col min="240" max="245" width="9.1796875" style="137" customWidth="1"/>
    <col min="246" max="484" width="9.1796875" style="137"/>
    <col min="485" max="485" width="36.1796875" style="137" customWidth="1"/>
    <col min="486" max="486" width="7.7265625" style="137" bestFit="1" customWidth="1"/>
    <col min="487" max="492" width="7.26953125" style="137" customWidth="1"/>
    <col min="493" max="495" width="9.1796875" style="137"/>
    <col min="496" max="501" width="9.1796875" style="137" customWidth="1"/>
    <col min="502" max="740" width="9.1796875" style="137"/>
    <col min="741" max="741" width="36.1796875" style="137" customWidth="1"/>
    <col min="742" max="742" width="7.7265625" style="137" bestFit="1" customWidth="1"/>
    <col min="743" max="748" width="7.26953125" style="137" customWidth="1"/>
    <col min="749" max="751" width="9.1796875" style="137"/>
    <col min="752" max="757" width="9.1796875" style="137" customWidth="1"/>
    <col min="758" max="996" width="9.1796875" style="137"/>
    <col min="997" max="997" width="36.1796875" style="137" customWidth="1"/>
    <col min="998" max="998" width="7.7265625" style="137" bestFit="1" customWidth="1"/>
    <col min="999" max="1004" width="7.26953125" style="137" customWidth="1"/>
    <col min="1005" max="1007" width="9.1796875" style="137"/>
    <col min="1008" max="1013" width="9.1796875" style="137" customWidth="1"/>
    <col min="1014" max="1252" width="9.1796875" style="137"/>
    <col min="1253" max="1253" width="36.1796875" style="137" customWidth="1"/>
    <col min="1254" max="1254" width="7.7265625" style="137" bestFit="1" customWidth="1"/>
    <col min="1255" max="1260" width="7.26953125" style="137" customWidth="1"/>
    <col min="1261" max="1263" width="9.1796875" style="137"/>
    <col min="1264" max="1269" width="9.1796875" style="137" customWidth="1"/>
    <col min="1270" max="1508" width="9.1796875" style="137"/>
    <col min="1509" max="1509" width="36.1796875" style="137" customWidth="1"/>
    <col min="1510" max="1510" width="7.7265625" style="137" bestFit="1" customWidth="1"/>
    <col min="1511" max="1516" width="7.26953125" style="137" customWidth="1"/>
    <col min="1517" max="1519" width="9.1796875" style="137"/>
    <col min="1520" max="1525" width="9.1796875" style="137" customWidth="1"/>
    <col min="1526" max="1764" width="9.1796875" style="137"/>
    <col min="1765" max="1765" width="36.1796875" style="137" customWidth="1"/>
    <col min="1766" max="1766" width="7.7265625" style="137" bestFit="1" customWidth="1"/>
    <col min="1767" max="1772" width="7.26953125" style="137" customWidth="1"/>
    <col min="1773" max="1775" width="9.1796875" style="137"/>
    <col min="1776" max="1781" width="9.1796875" style="137" customWidth="1"/>
    <col min="1782" max="2020" width="9.1796875" style="137"/>
    <col min="2021" max="2021" width="36.1796875" style="137" customWidth="1"/>
    <col min="2022" max="2022" width="7.7265625" style="137" bestFit="1" customWidth="1"/>
    <col min="2023" max="2028" width="7.26953125" style="137" customWidth="1"/>
    <col min="2029" max="2031" width="9.1796875" style="137"/>
    <col min="2032" max="2037" width="9.1796875" style="137" customWidth="1"/>
    <col min="2038" max="2276" width="9.1796875" style="137"/>
    <col min="2277" max="2277" width="36.1796875" style="137" customWidth="1"/>
    <col min="2278" max="2278" width="7.7265625" style="137" bestFit="1" customWidth="1"/>
    <col min="2279" max="2284" width="7.26953125" style="137" customWidth="1"/>
    <col min="2285" max="2287" width="9.1796875" style="137"/>
    <col min="2288" max="2293" width="9.1796875" style="137" customWidth="1"/>
    <col min="2294" max="2532" width="9.1796875" style="137"/>
    <col min="2533" max="2533" width="36.1796875" style="137" customWidth="1"/>
    <col min="2534" max="2534" width="7.7265625" style="137" bestFit="1" customWidth="1"/>
    <col min="2535" max="2540" width="7.26953125" style="137" customWidth="1"/>
    <col min="2541" max="2543" width="9.1796875" style="137"/>
    <col min="2544" max="2549" width="9.1796875" style="137" customWidth="1"/>
    <col min="2550" max="2788" width="9.1796875" style="137"/>
    <col min="2789" max="2789" width="36.1796875" style="137" customWidth="1"/>
    <col min="2790" max="2790" width="7.7265625" style="137" bestFit="1" customWidth="1"/>
    <col min="2791" max="2796" width="7.26953125" style="137" customWidth="1"/>
    <col min="2797" max="2799" width="9.1796875" style="137"/>
    <col min="2800" max="2805" width="9.1796875" style="137" customWidth="1"/>
    <col min="2806" max="3044" width="9.1796875" style="137"/>
    <col min="3045" max="3045" width="36.1796875" style="137" customWidth="1"/>
    <col min="3046" max="3046" width="7.7265625" style="137" bestFit="1" customWidth="1"/>
    <col min="3047" max="3052" width="7.26953125" style="137" customWidth="1"/>
    <col min="3053" max="3055" width="9.1796875" style="137"/>
    <col min="3056" max="3061" width="9.1796875" style="137" customWidth="1"/>
    <col min="3062" max="3300" width="9.1796875" style="137"/>
    <col min="3301" max="3301" width="36.1796875" style="137" customWidth="1"/>
    <col min="3302" max="3302" width="7.7265625" style="137" bestFit="1" customWidth="1"/>
    <col min="3303" max="3308" width="7.26953125" style="137" customWidth="1"/>
    <col min="3309" max="3311" width="9.1796875" style="137"/>
    <col min="3312" max="3317" width="9.1796875" style="137" customWidth="1"/>
    <col min="3318" max="3556" width="9.1796875" style="137"/>
    <col min="3557" max="3557" width="36.1796875" style="137" customWidth="1"/>
    <col min="3558" max="3558" width="7.7265625" style="137" bestFit="1" customWidth="1"/>
    <col min="3559" max="3564" width="7.26953125" style="137" customWidth="1"/>
    <col min="3565" max="3567" width="9.1796875" style="137"/>
    <col min="3568" max="3573" width="9.1796875" style="137" customWidth="1"/>
    <col min="3574" max="3812" width="9.1796875" style="137"/>
    <col min="3813" max="3813" width="36.1796875" style="137" customWidth="1"/>
    <col min="3814" max="3814" width="7.7265625" style="137" bestFit="1" customWidth="1"/>
    <col min="3815" max="3820" width="7.26953125" style="137" customWidth="1"/>
    <col min="3821" max="3823" width="9.1796875" style="137"/>
    <col min="3824" max="3829" width="9.1796875" style="137" customWidth="1"/>
    <col min="3830" max="4068" width="9.1796875" style="137"/>
    <col min="4069" max="4069" width="36.1796875" style="137" customWidth="1"/>
    <col min="4070" max="4070" width="7.7265625" style="137" bestFit="1" customWidth="1"/>
    <col min="4071" max="4076" width="7.26953125" style="137" customWidth="1"/>
    <col min="4077" max="4079" width="9.1796875" style="137"/>
    <col min="4080" max="4085" width="9.1796875" style="137" customWidth="1"/>
    <col min="4086" max="4324" width="9.1796875" style="137"/>
    <col min="4325" max="4325" width="36.1796875" style="137" customWidth="1"/>
    <col min="4326" max="4326" width="7.7265625" style="137" bestFit="1" customWidth="1"/>
    <col min="4327" max="4332" width="7.26953125" style="137" customWidth="1"/>
    <col min="4333" max="4335" width="9.1796875" style="137"/>
    <col min="4336" max="4341" width="9.1796875" style="137" customWidth="1"/>
    <col min="4342" max="4580" width="9.1796875" style="137"/>
    <col min="4581" max="4581" width="36.1796875" style="137" customWidth="1"/>
    <col min="4582" max="4582" width="7.7265625" style="137" bestFit="1" customWidth="1"/>
    <col min="4583" max="4588" width="7.26953125" style="137" customWidth="1"/>
    <col min="4589" max="4591" width="9.1796875" style="137"/>
    <col min="4592" max="4597" width="9.1796875" style="137" customWidth="1"/>
    <col min="4598" max="4836" width="9.1796875" style="137"/>
    <col min="4837" max="4837" width="36.1796875" style="137" customWidth="1"/>
    <col min="4838" max="4838" width="7.7265625" style="137" bestFit="1" customWidth="1"/>
    <col min="4839" max="4844" width="7.26953125" style="137" customWidth="1"/>
    <col min="4845" max="4847" width="9.1796875" style="137"/>
    <col min="4848" max="4853" width="9.1796875" style="137" customWidth="1"/>
    <col min="4854" max="5092" width="9.1796875" style="137"/>
    <col min="5093" max="5093" width="36.1796875" style="137" customWidth="1"/>
    <col min="5094" max="5094" width="7.7265625" style="137" bestFit="1" customWidth="1"/>
    <col min="5095" max="5100" width="7.26953125" style="137" customWidth="1"/>
    <col min="5101" max="5103" width="9.1796875" style="137"/>
    <col min="5104" max="5109" width="9.1796875" style="137" customWidth="1"/>
    <col min="5110" max="5348" width="9.1796875" style="137"/>
    <col min="5349" max="5349" width="36.1796875" style="137" customWidth="1"/>
    <col min="5350" max="5350" width="7.7265625" style="137" bestFit="1" customWidth="1"/>
    <col min="5351" max="5356" width="7.26953125" style="137" customWidth="1"/>
    <col min="5357" max="5359" width="9.1796875" style="137"/>
    <col min="5360" max="5365" width="9.1796875" style="137" customWidth="1"/>
    <col min="5366" max="5604" width="9.1796875" style="137"/>
    <col min="5605" max="5605" width="36.1796875" style="137" customWidth="1"/>
    <col min="5606" max="5606" width="7.7265625" style="137" bestFit="1" customWidth="1"/>
    <col min="5607" max="5612" width="7.26953125" style="137" customWidth="1"/>
    <col min="5613" max="5615" width="9.1796875" style="137"/>
    <col min="5616" max="5621" width="9.1796875" style="137" customWidth="1"/>
    <col min="5622" max="5860" width="9.1796875" style="137"/>
    <col min="5861" max="5861" width="36.1796875" style="137" customWidth="1"/>
    <col min="5862" max="5862" width="7.7265625" style="137" bestFit="1" customWidth="1"/>
    <col min="5863" max="5868" width="7.26953125" style="137" customWidth="1"/>
    <col min="5869" max="5871" width="9.1796875" style="137"/>
    <col min="5872" max="5877" width="9.1796875" style="137" customWidth="1"/>
    <col min="5878" max="6116" width="9.1796875" style="137"/>
    <col min="6117" max="6117" width="36.1796875" style="137" customWidth="1"/>
    <col min="6118" max="6118" width="7.7265625" style="137" bestFit="1" customWidth="1"/>
    <col min="6119" max="6124" width="7.26953125" style="137" customWidth="1"/>
    <col min="6125" max="6127" width="9.1796875" style="137"/>
    <col min="6128" max="6133" width="9.1796875" style="137" customWidth="1"/>
    <col min="6134" max="6372" width="9.1796875" style="137"/>
    <col min="6373" max="6373" width="36.1796875" style="137" customWidth="1"/>
    <col min="6374" max="6374" width="7.7265625" style="137" bestFit="1" customWidth="1"/>
    <col min="6375" max="6380" width="7.26953125" style="137" customWidth="1"/>
    <col min="6381" max="6383" width="9.1796875" style="137"/>
    <col min="6384" max="6389" width="9.1796875" style="137" customWidth="1"/>
    <col min="6390" max="6628" width="9.1796875" style="137"/>
    <col min="6629" max="6629" width="36.1796875" style="137" customWidth="1"/>
    <col min="6630" max="6630" width="7.7265625" style="137" bestFit="1" customWidth="1"/>
    <col min="6631" max="6636" width="7.26953125" style="137" customWidth="1"/>
    <col min="6637" max="6639" width="9.1796875" style="137"/>
    <col min="6640" max="6645" width="9.1796875" style="137" customWidth="1"/>
    <col min="6646" max="6884" width="9.1796875" style="137"/>
    <col min="6885" max="6885" width="36.1796875" style="137" customWidth="1"/>
    <col min="6886" max="6886" width="7.7265625" style="137" bestFit="1" customWidth="1"/>
    <col min="6887" max="6892" width="7.26953125" style="137" customWidth="1"/>
    <col min="6893" max="6895" width="9.1796875" style="137"/>
    <col min="6896" max="6901" width="9.1796875" style="137" customWidth="1"/>
    <col min="6902" max="7140" width="9.1796875" style="137"/>
    <col min="7141" max="7141" width="36.1796875" style="137" customWidth="1"/>
    <col min="7142" max="7142" width="7.7265625" style="137" bestFit="1" customWidth="1"/>
    <col min="7143" max="7148" width="7.26953125" style="137" customWidth="1"/>
    <col min="7149" max="7151" width="9.1796875" style="137"/>
    <col min="7152" max="7157" width="9.1796875" style="137" customWidth="1"/>
    <col min="7158" max="7396" width="9.1796875" style="137"/>
    <col min="7397" max="7397" width="36.1796875" style="137" customWidth="1"/>
    <col min="7398" max="7398" width="7.7265625" style="137" bestFit="1" customWidth="1"/>
    <col min="7399" max="7404" width="7.26953125" style="137" customWidth="1"/>
    <col min="7405" max="7407" width="9.1796875" style="137"/>
    <col min="7408" max="7413" width="9.1796875" style="137" customWidth="1"/>
    <col min="7414" max="7652" width="9.1796875" style="137"/>
    <col min="7653" max="7653" width="36.1796875" style="137" customWidth="1"/>
    <col min="7654" max="7654" width="7.7265625" style="137" bestFit="1" customWidth="1"/>
    <col min="7655" max="7660" width="7.26953125" style="137" customWidth="1"/>
    <col min="7661" max="7663" width="9.1796875" style="137"/>
    <col min="7664" max="7669" width="9.1796875" style="137" customWidth="1"/>
    <col min="7670" max="7908" width="9.1796875" style="137"/>
    <col min="7909" max="7909" width="36.1796875" style="137" customWidth="1"/>
    <col min="7910" max="7910" width="7.7265625" style="137" bestFit="1" customWidth="1"/>
    <col min="7911" max="7916" width="7.26953125" style="137" customWidth="1"/>
    <col min="7917" max="7919" width="9.1796875" style="137"/>
    <col min="7920" max="7925" width="9.1796875" style="137" customWidth="1"/>
    <col min="7926" max="8164" width="9.1796875" style="137"/>
    <col min="8165" max="8165" width="36.1796875" style="137" customWidth="1"/>
    <col min="8166" max="8166" width="7.7265625" style="137" bestFit="1" customWidth="1"/>
    <col min="8167" max="8172" width="7.26953125" style="137" customWidth="1"/>
    <col min="8173" max="8175" width="9.1796875" style="137"/>
    <col min="8176" max="8181" width="9.1796875" style="137" customWidth="1"/>
    <col min="8182" max="8420" width="9.1796875" style="137"/>
    <col min="8421" max="8421" width="36.1796875" style="137" customWidth="1"/>
    <col min="8422" max="8422" width="7.7265625" style="137" bestFit="1" customWidth="1"/>
    <col min="8423" max="8428" width="7.26953125" style="137" customWidth="1"/>
    <col min="8429" max="8431" width="9.1796875" style="137"/>
    <col min="8432" max="8437" width="9.1796875" style="137" customWidth="1"/>
    <col min="8438" max="8676" width="9.1796875" style="137"/>
    <col min="8677" max="8677" width="36.1796875" style="137" customWidth="1"/>
    <col min="8678" max="8678" width="7.7265625" style="137" bestFit="1" customWidth="1"/>
    <col min="8679" max="8684" width="7.26953125" style="137" customWidth="1"/>
    <col min="8685" max="8687" width="9.1796875" style="137"/>
    <col min="8688" max="8693" width="9.1796875" style="137" customWidth="1"/>
    <col min="8694" max="8932" width="9.1796875" style="137"/>
    <col min="8933" max="8933" width="36.1796875" style="137" customWidth="1"/>
    <col min="8934" max="8934" width="7.7265625" style="137" bestFit="1" customWidth="1"/>
    <col min="8935" max="8940" width="7.26953125" style="137" customWidth="1"/>
    <col min="8941" max="8943" width="9.1796875" style="137"/>
    <col min="8944" max="8949" width="9.1796875" style="137" customWidth="1"/>
    <col min="8950" max="9188" width="9.1796875" style="137"/>
    <col min="9189" max="9189" width="36.1796875" style="137" customWidth="1"/>
    <col min="9190" max="9190" width="7.7265625" style="137" bestFit="1" customWidth="1"/>
    <col min="9191" max="9196" width="7.26953125" style="137" customWidth="1"/>
    <col min="9197" max="9199" width="9.1796875" style="137"/>
    <col min="9200" max="9205" width="9.1796875" style="137" customWidth="1"/>
    <col min="9206" max="9444" width="9.1796875" style="137"/>
    <col min="9445" max="9445" width="36.1796875" style="137" customWidth="1"/>
    <col min="9446" max="9446" width="7.7265625" style="137" bestFit="1" customWidth="1"/>
    <col min="9447" max="9452" width="7.26953125" style="137" customWidth="1"/>
    <col min="9453" max="9455" width="9.1796875" style="137"/>
    <col min="9456" max="9461" width="9.1796875" style="137" customWidth="1"/>
    <col min="9462" max="9700" width="9.1796875" style="137"/>
    <col min="9701" max="9701" width="36.1796875" style="137" customWidth="1"/>
    <col min="9702" max="9702" width="7.7265625" style="137" bestFit="1" customWidth="1"/>
    <col min="9703" max="9708" width="7.26953125" style="137" customWidth="1"/>
    <col min="9709" max="9711" width="9.1796875" style="137"/>
    <col min="9712" max="9717" width="9.1796875" style="137" customWidth="1"/>
    <col min="9718" max="9956" width="9.1796875" style="137"/>
    <col min="9957" max="9957" width="36.1796875" style="137" customWidth="1"/>
    <col min="9958" max="9958" width="7.7265625" style="137" bestFit="1" customWidth="1"/>
    <col min="9959" max="9964" width="7.26953125" style="137" customWidth="1"/>
    <col min="9965" max="9967" width="9.1796875" style="137"/>
    <col min="9968" max="9973" width="9.1796875" style="137" customWidth="1"/>
    <col min="9974" max="10212" width="9.1796875" style="137"/>
    <col min="10213" max="10213" width="36.1796875" style="137" customWidth="1"/>
    <col min="10214" max="10214" width="7.7265625" style="137" bestFit="1" customWidth="1"/>
    <col min="10215" max="10220" width="7.26953125" style="137" customWidth="1"/>
    <col min="10221" max="10223" width="9.1796875" style="137"/>
    <col min="10224" max="10229" width="9.1796875" style="137" customWidth="1"/>
    <col min="10230" max="10468" width="9.1796875" style="137"/>
    <col min="10469" max="10469" width="36.1796875" style="137" customWidth="1"/>
    <col min="10470" max="10470" width="7.7265625" style="137" bestFit="1" customWidth="1"/>
    <col min="10471" max="10476" width="7.26953125" style="137" customWidth="1"/>
    <col min="10477" max="10479" width="9.1796875" style="137"/>
    <col min="10480" max="10485" width="9.1796875" style="137" customWidth="1"/>
    <col min="10486" max="10724" width="9.1796875" style="137"/>
    <col min="10725" max="10725" width="36.1796875" style="137" customWidth="1"/>
    <col min="10726" max="10726" width="7.7265625" style="137" bestFit="1" customWidth="1"/>
    <col min="10727" max="10732" width="7.26953125" style="137" customWidth="1"/>
    <col min="10733" max="10735" width="9.1796875" style="137"/>
    <col min="10736" max="10741" width="9.1796875" style="137" customWidth="1"/>
    <col min="10742" max="10980" width="9.1796875" style="137"/>
    <col min="10981" max="10981" width="36.1796875" style="137" customWidth="1"/>
    <col min="10982" max="10982" width="7.7265625" style="137" bestFit="1" customWidth="1"/>
    <col min="10983" max="10988" width="7.26953125" style="137" customWidth="1"/>
    <col min="10989" max="10991" width="9.1796875" style="137"/>
    <col min="10992" max="10997" width="9.1796875" style="137" customWidth="1"/>
    <col min="10998" max="11236" width="9.1796875" style="137"/>
    <col min="11237" max="11237" width="36.1796875" style="137" customWidth="1"/>
    <col min="11238" max="11238" width="7.7265625" style="137" bestFit="1" customWidth="1"/>
    <col min="11239" max="11244" width="7.26953125" style="137" customWidth="1"/>
    <col min="11245" max="11247" width="9.1796875" style="137"/>
    <col min="11248" max="11253" width="9.1796875" style="137" customWidth="1"/>
    <col min="11254" max="11492" width="9.1796875" style="137"/>
    <col min="11493" max="11493" width="36.1796875" style="137" customWidth="1"/>
    <col min="11494" max="11494" width="7.7265625" style="137" bestFit="1" customWidth="1"/>
    <col min="11495" max="11500" width="7.26953125" style="137" customWidth="1"/>
    <col min="11501" max="11503" width="9.1796875" style="137"/>
    <col min="11504" max="11509" width="9.1796875" style="137" customWidth="1"/>
    <col min="11510" max="11748" width="9.1796875" style="137"/>
    <col min="11749" max="11749" width="36.1796875" style="137" customWidth="1"/>
    <col min="11750" max="11750" width="7.7265625" style="137" bestFit="1" customWidth="1"/>
    <col min="11751" max="11756" width="7.26953125" style="137" customWidth="1"/>
    <col min="11757" max="11759" width="9.1796875" style="137"/>
    <col min="11760" max="11765" width="9.1796875" style="137" customWidth="1"/>
    <col min="11766" max="12004" width="9.1796875" style="137"/>
    <col min="12005" max="12005" width="36.1796875" style="137" customWidth="1"/>
    <col min="12006" max="12006" width="7.7265625" style="137" bestFit="1" customWidth="1"/>
    <col min="12007" max="12012" width="7.26953125" style="137" customWidth="1"/>
    <col min="12013" max="12015" width="9.1796875" style="137"/>
    <col min="12016" max="12021" width="9.1796875" style="137" customWidth="1"/>
    <col min="12022" max="12260" width="9.1796875" style="137"/>
    <col min="12261" max="12261" width="36.1796875" style="137" customWidth="1"/>
    <col min="12262" max="12262" width="7.7265625" style="137" bestFit="1" customWidth="1"/>
    <col min="12263" max="12268" width="7.26953125" style="137" customWidth="1"/>
    <col min="12269" max="12271" width="9.1796875" style="137"/>
    <col min="12272" max="12277" width="9.1796875" style="137" customWidth="1"/>
    <col min="12278" max="12516" width="9.1796875" style="137"/>
    <col min="12517" max="12517" width="36.1796875" style="137" customWidth="1"/>
    <col min="12518" max="12518" width="7.7265625" style="137" bestFit="1" customWidth="1"/>
    <col min="12519" max="12524" width="7.26953125" style="137" customWidth="1"/>
    <col min="12525" max="12527" width="9.1796875" style="137"/>
    <col min="12528" max="12533" width="9.1796875" style="137" customWidth="1"/>
    <col min="12534" max="12772" width="9.1796875" style="137"/>
    <col min="12773" max="12773" width="36.1796875" style="137" customWidth="1"/>
    <col min="12774" max="12774" width="7.7265625" style="137" bestFit="1" customWidth="1"/>
    <col min="12775" max="12780" width="7.26953125" style="137" customWidth="1"/>
    <col min="12781" max="12783" width="9.1796875" style="137"/>
    <col min="12784" max="12789" width="9.1796875" style="137" customWidth="1"/>
    <col min="12790" max="13028" width="9.1796875" style="137"/>
    <col min="13029" max="13029" width="36.1796875" style="137" customWidth="1"/>
    <col min="13030" max="13030" width="7.7265625" style="137" bestFit="1" customWidth="1"/>
    <col min="13031" max="13036" width="7.26953125" style="137" customWidth="1"/>
    <col min="13037" max="13039" width="9.1796875" style="137"/>
    <col min="13040" max="13045" width="9.1796875" style="137" customWidth="1"/>
    <col min="13046" max="13284" width="9.1796875" style="137"/>
    <col min="13285" max="13285" width="36.1796875" style="137" customWidth="1"/>
    <col min="13286" max="13286" width="7.7265625" style="137" bestFit="1" customWidth="1"/>
    <col min="13287" max="13292" width="7.26953125" style="137" customWidth="1"/>
    <col min="13293" max="13295" width="9.1796875" style="137"/>
    <col min="13296" max="13301" width="9.1796875" style="137" customWidth="1"/>
    <col min="13302" max="13540" width="9.1796875" style="137"/>
    <col min="13541" max="13541" width="36.1796875" style="137" customWidth="1"/>
    <col min="13542" max="13542" width="7.7265625" style="137" bestFit="1" customWidth="1"/>
    <col min="13543" max="13548" width="7.26953125" style="137" customWidth="1"/>
    <col min="13549" max="13551" width="9.1796875" style="137"/>
    <col min="13552" max="13557" width="9.1796875" style="137" customWidth="1"/>
    <col min="13558" max="13796" width="9.1796875" style="137"/>
    <col min="13797" max="13797" width="36.1796875" style="137" customWidth="1"/>
    <col min="13798" max="13798" width="7.7265625" style="137" bestFit="1" customWidth="1"/>
    <col min="13799" max="13804" width="7.26953125" style="137" customWidth="1"/>
    <col min="13805" max="13807" width="9.1796875" style="137"/>
    <col min="13808" max="13813" width="9.1796875" style="137" customWidth="1"/>
    <col min="13814" max="14052" width="9.1796875" style="137"/>
    <col min="14053" max="14053" width="36.1796875" style="137" customWidth="1"/>
    <col min="14054" max="14054" width="7.7265625" style="137" bestFit="1" customWidth="1"/>
    <col min="14055" max="14060" width="7.26953125" style="137" customWidth="1"/>
    <col min="14061" max="14063" width="9.1796875" style="137"/>
    <col min="14064" max="14069" width="9.1796875" style="137" customWidth="1"/>
    <col min="14070" max="14308" width="9.1796875" style="137"/>
    <col min="14309" max="14309" width="36.1796875" style="137" customWidth="1"/>
    <col min="14310" max="14310" width="7.7265625" style="137" bestFit="1" customWidth="1"/>
    <col min="14311" max="14316" width="7.26953125" style="137" customWidth="1"/>
    <col min="14317" max="14319" width="9.1796875" style="137"/>
    <col min="14320" max="14325" width="9.1796875" style="137" customWidth="1"/>
    <col min="14326" max="14564" width="9.1796875" style="137"/>
    <col min="14565" max="14565" width="36.1796875" style="137" customWidth="1"/>
    <col min="14566" max="14566" width="7.7265625" style="137" bestFit="1" customWidth="1"/>
    <col min="14567" max="14572" width="7.26953125" style="137" customWidth="1"/>
    <col min="14573" max="14575" width="9.1796875" style="137"/>
    <col min="14576" max="14581" width="9.1796875" style="137" customWidth="1"/>
    <col min="14582" max="14820" width="9.1796875" style="137"/>
    <col min="14821" max="14821" width="36.1796875" style="137" customWidth="1"/>
    <col min="14822" max="14822" width="7.7265625" style="137" bestFit="1" customWidth="1"/>
    <col min="14823" max="14828" width="7.26953125" style="137" customWidth="1"/>
    <col min="14829" max="14831" width="9.1796875" style="137"/>
    <col min="14832" max="14837" width="9.1796875" style="137" customWidth="1"/>
    <col min="14838" max="15076" width="9.1796875" style="137"/>
    <col min="15077" max="15077" width="36.1796875" style="137" customWidth="1"/>
    <col min="15078" max="15078" width="7.7265625" style="137" bestFit="1" customWidth="1"/>
    <col min="15079" max="15084" width="7.26953125" style="137" customWidth="1"/>
    <col min="15085" max="15087" width="9.1796875" style="137"/>
    <col min="15088" max="15093" width="9.1796875" style="137" customWidth="1"/>
    <col min="15094" max="15332" width="9.1796875" style="137"/>
    <col min="15333" max="15333" width="36.1796875" style="137" customWidth="1"/>
    <col min="15334" max="15334" width="7.7265625" style="137" bestFit="1" customWidth="1"/>
    <col min="15335" max="15340" width="7.26953125" style="137" customWidth="1"/>
    <col min="15341" max="15343" width="9.1796875" style="137"/>
    <col min="15344" max="15349" width="9.1796875" style="137" customWidth="1"/>
    <col min="15350" max="15588" width="9.1796875" style="137"/>
    <col min="15589" max="15589" width="36.1796875" style="137" customWidth="1"/>
    <col min="15590" max="15590" width="7.7265625" style="137" bestFit="1" customWidth="1"/>
    <col min="15591" max="15596" width="7.26953125" style="137" customWidth="1"/>
    <col min="15597" max="15599" width="9.1796875" style="137"/>
    <col min="15600" max="15605" width="9.1796875" style="137" customWidth="1"/>
    <col min="15606" max="15844" width="9.1796875" style="137"/>
    <col min="15845" max="15845" width="36.1796875" style="137" customWidth="1"/>
    <col min="15846" max="15846" width="7.7265625" style="137" bestFit="1" customWidth="1"/>
    <col min="15847" max="15852" width="7.26953125" style="137" customWidth="1"/>
    <col min="15853" max="15855" width="9.1796875" style="137"/>
    <col min="15856" max="15861" width="9.1796875" style="137" customWidth="1"/>
    <col min="15862" max="16100" width="9.1796875" style="137"/>
    <col min="16101" max="16101" width="36.1796875" style="137" customWidth="1"/>
    <col min="16102" max="16102" width="7.7265625" style="137" bestFit="1" customWidth="1"/>
    <col min="16103" max="16108" width="7.26953125" style="137" customWidth="1"/>
    <col min="16109" max="16111" width="9.1796875" style="137"/>
    <col min="16112" max="16117" width="9.1796875" style="137" customWidth="1"/>
    <col min="16118" max="16375" width="9.1796875" style="137"/>
    <col min="16376" max="16384" width="9.1796875" style="137" customWidth="1"/>
  </cols>
  <sheetData>
    <row r="1" spans="1:11" ht="30" customHeight="1">
      <c r="A1" s="634" t="s">
        <v>588</v>
      </c>
      <c r="B1" s="584"/>
      <c r="C1" s="584"/>
      <c r="D1" s="584"/>
      <c r="E1" s="584"/>
      <c r="F1" s="584"/>
      <c r="G1" s="584"/>
      <c r="H1" s="584"/>
      <c r="K1" s="548" t="s">
        <v>612</v>
      </c>
    </row>
    <row r="2" spans="1:11" ht="10.15" customHeight="1">
      <c r="A2" s="269"/>
      <c r="B2" s="275"/>
      <c r="C2" s="275"/>
      <c r="D2" s="276"/>
      <c r="E2" s="275"/>
      <c r="F2" s="275"/>
      <c r="G2" s="275"/>
      <c r="H2" s="277" t="s">
        <v>216</v>
      </c>
    </row>
    <row r="3" spans="1:11" ht="10.15" customHeight="1">
      <c r="A3" s="278" t="s">
        <v>217</v>
      </c>
      <c r="B3" s="648" t="s">
        <v>0</v>
      </c>
      <c r="C3" s="648" t="s">
        <v>218</v>
      </c>
      <c r="D3" s="648" t="s">
        <v>219</v>
      </c>
      <c r="E3" s="648" t="s">
        <v>220</v>
      </c>
      <c r="F3" s="648" t="s">
        <v>221</v>
      </c>
      <c r="G3" s="648" t="s">
        <v>222</v>
      </c>
      <c r="H3" s="650" t="s">
        <v>223</v>
      </c>
    </row>
    <row r="4" spans="1:11" ht="10.15" customHeight="1">
      <c r="A4" s="279" t="s">
        <v>202</v>
      </c>
      <c r="B4" s="649"/>
      <c r="C4" s="649"/>
      <c r="D4" s="649"/>
      <c r="E4" s="649"/>
      <c r="F4" s="649"/>
      <c r="G4" s="649"/>
      <c r="H4" s="651"/>
    </row>
    <row r="5" spans="1:11" ht="5.15" customHeight="1">
      <c r="A5" s="280"/>
      <c r="B5" s="281"/>
      <c r="C5" s="281"/>
      <c r="D5" s="281"/>
      <c r="E5" s="281"/>
      <c r="F5" s="281"/>
      <c r="G5" s="281"/>
      <c r="H5" s="281"/>
    </row>
    <row r="6" spans="1:11" ht="9" customHeight="1">
      <c r="A6" s="282" t="s">
        <v>0</v>
      </c>
      <c r="B6" s="293">
        <v>195414.15426694692</v>
      </c>
      <c r="C6" s="293">
        <v>20398.191112587007</v>
      </c>
      <c r="D6" s="293">
        <v>7350.1431543600002</v>
      </c>
      <c r="E6" s="293">
        <v>36311.911</v>
      </c>
      <c r="F6" s="293">
        <v>41330.067000000003</v>
      </c>
      <c r="G6" s="293">
        <v>11391.359</v>
      </c>
      <c r="H6" s="293">
        <v>78632.482999999993</v>
      </c>
    </row>
    <row r="7" spans="1:11" ht="9" customHeight="1">
      <c r="A7" s="275" t="s">
        <v>224</v>
      </c>
      <c r="B7" s="293">
        <v>27267.2032</v>
      </c>
      <c r="C7" s="284">
        <v>1610.0681999999999</v>
      </c>
      <c r="D7" s="284" t="s">
        <v>227</v>
      </c>
      <c r="E7" s="517" t="s">
        <v>227</v>
      </c>
      <c r="F7" s="517">
        <v>4675.6059999999998</v>
      </c>
      <c r="G7" s="284" t="s">
        <v>589</v>
      </c>
      <c r="H7" s="284">
        <v>20573.599999999999</v>
      </c>
    </row>
    <row r="8" spans="1:11" ht="9" customHeight="1">
      <c r="A8" s="275" t="s">
        <v>225</v>
      </c>
      <c r="B8" s="293">
        <v>14336.727726145002</v>
      </c>
      <c r="C8" s="284">
        <v>3687.0747049360002</v>
      </c>
      <c r="D8" s="284">
        <v>1827.727021209</v>
      </c>
      <c r="E8" s="284">
        <v>1785.2670000000001</v>
      </c>
      <c r="F8" s="284">
        <v>742.38300000000004</v>
      </c>
      <c r="G8" s="284">
        <v>1176.6099999999999</v>
      </c>
      <c r="H8" s="284">
        <v>5117.6660000000002</v>
      </c>
    </row>
    <row r="9" spans="1:11" ht="9" customHeight="1">
      <c r="A9" s="275" t="s">
        <v>226</v>
      </c>
      <c r="B9" s="293">
        <v>12685.505081365</v>
      </c>
      <c r="C9" s="284">
        <v>2226.5443342799999</v>
      </c>
      <c r="D9" s="517">
        <v>558.81674708500009</v>
      </c>
      <c r="E9" s="284">
        <v>3604.232</v>
      </c>
      <c r="F9" s="284">
        <v>1647.604</v>
      </c>
      <c r="G9" s="517">
        <v>4648.308</v>
      </c>
      <c r="H9" s="284">
        <v>0</v>
      </c>
    </row>
    <row r="10" spans="1:11" ht="9" customHeight="1">
      <c r="A10" s="275" t="s">
        <v>228</v>
      </c>
      <c r="B10" s="283" t="s">
        <v>227</v>
      </c>
      <c r="C10" s="517">
        <v>113.946671341</v>
      </c>
      <c r="D10" s="284">
        <v>140.67250738799999</v>
      </c>
      <c r="E10" s="517">
        <v>169.84399999999999</v>
      </c>
      <c r="F10" s="517" t="s">
        <v>227</v>
      </c>
      <c r="G10" s="284" t="s">
        <v>227</v>
      </c>
      <c r="H10" s="284" t="s">
        <v>227</v>
      </c>
    </row>
    <row r="11" spans="1:11" ht="9" customHeight="1">
      <c r="A11" s="275" t="s">
        <v>229</v>
      </c>
      <c r="B11" s="283">
        <v>5562.9614138120014</v>
      </c>
      <c r="C11" s="284">
        <v>0</v>
      </c>
      <c r="D11" s="284">
        <v>423.31041381200004</v>
      </c>
      <c r="E11" s="284">
        <v>2541.3119999999999</v>
      </c>
      <c r="F11" s="517">
        <v>1477.231</v>
      </c>
      <c r="G11" s="517">
        <v>1121.1079999999999</v>
      </c>
      <c r="H11" s="284">
        <v>0</v>
      </c>
    </row>
    <row r="12" spans="1:11" ht="9" customHeight="1">
      <c r="A12" s="275" t="s">
        <v>230</v>
      </c>
      <c r="B12" s="283">
        <v>31451.817441286999</v>
      </c>
      <c r="C12" s="284">
        <v>527.85110376099999</v>
      </c>
      <c r="D12" s="284">
        <v>167.83333752599998</v>
      </c>
      <c r="E12" s="284">
        <v>18040.805</v>
      </c>
      <c r="F12" s="284">
        <v>12681.957</v>
      </c>
      <c r="G12" s="284">
        <v>33.371000000000002</v>
      </c>
      <c r="H12" s="284">
        <v>0</v>
      </c>
    </row>
    <row r="13" spans="1:11" ht="9" customHeight="1">
      <c r="A13" s="275" t="s">
        <v>231</v>
      </c>
      <c r="B13" s="283" t="s">
        <v>227</v>
      </c>
      <c r="C13" s="284">
        <v>0</v>
      </c>
      <c r="D13" s="284">
        <v>0</v>
      </c>
      <c r="E13" s="284">
        <v>0</v>
      </c>
      <c r="F13" s="284">
        <v>0</v>
      </c>
      <c r="G13" s="284">
        <v>0</v>
      </c>
      <c r="H13" s="284" t="s">
        <v>227</v>
      </c>
    </row>
    <row r="14" spans="1:11" ht="9" customHeight="1">
      <c r="A14" s="275" t="s">
        <v>232</v>
      </c>
      <c r="B14" s="293">
        <v>9347.5659975939998</v>
      </c>
      <c r="C14" s="517">
        <v>2682.0539975940001</v>
      </c>
      <c r="D14" s="284">
        <v>398.55599999999998</v>
      </c>
      <c r="E14" s="284">
        <v>2890.828</v>
      </c>
      <c r="F14" s="284">
        <v>1357.5309999999999</v>
      </c>
      <c r="G14" s="517" t="s">
        <v>227</v>
      </c>
      <c r="H14" s="284" t="s">
        <v>227</v>
      </c>
    </row>
    <row r="15" spans="1:11" ht="9" customHeight="1">
      <c r="A15" s="275" t="s">
        <v>233</v>
      </c>
      <c r="B15" s="293">
        <v>2823.4769999999999</v>
      </c>
      <c r="C15" s="284">
        <v>0</v>
      </c>
      <c r="D15" s="284">
        <v>0</v>
      </c>
      <c r="E15" s="284">
        <v>499.39800000000002</v>
      </c>
      <c r="F15" s="284">
        <v>1911.152</v>
      </c>
      <c r="G15" s="517" t="s">
        <v>227</v>
      </c>
      <c r="H15" s="517" t="s">
        <v>227</v>
      </c>
    </row>
    <row r="16" spans="1:11" ht="9" customHeight="1">
      <c r="A16" s="275" t="s">
        <v>234</v>
      </c>
      <c r="B16" s="293">
        <v>19464.013656515999</v>
      </c>
      <c r="C16" s="284">
        <v>6285.2304424000004</v>
      </c>
      <c r="D16" s="284" t="s">
        <v>227</v>
      </c>
      <c r="E16" s="284">
        <v>1837.1969999999999</v>
      </c>
      <c r="F16" s="284">
        <v>8108.9430000000002</v>
      </c>
      <c r="G16" s="284">
        <v>1590.7650000000001</v>
      </c>
      <c r="H16" s="284" t="s">
        <v>227</v>
      </c>
    </row>
    <row r="17" spans="1:8" ht="9" customHeight="1">
      <c r="A17" s="275" t="s">
        <v>235</v>
      </c>
      <c r="B17" s="293">
        <v>7529.1671004600003</v>
      </c>
      <c r="C17" s="284">
        <v>268.44810045999998</v>
      </c>
      <c r="D17" s="284">
        <v>24.033000000000001</v>
      </c>
      <c r="E17" s="284">
        <v>1433.7439999999999</v>
      </c>
      <c r="F17" s="284">
        <v>5802.942</v>
      </c>
      <c r="G17" s="284">
        <v>0</v>
      </c>
      <c r="H17" s="284">
        <v>0</v>
      </c>
    </row>
    <row r="18" spans="1:8" ht="9" customHeight="1">
      <c r="A18" s="275" t="s">
        <v>236</v>
      </c>
      <c r="B18" s="293">
        <v>3715.8620185639998</v>
      </c>
      <c r="C18" s="284">
        <v>1373.551704188</v>
      </c>
      <c r="D18" s="284">
        <v>1831.4563143760001</v>
      </c>
      <c r="E18" s="284">
        <v>366.95100000000002</v>
      </c>
      <c r="F18" s="284">
        <v>96.436000000000007</v>
      </c>
      <c r="G18" s="284">
        <v>47.466999999999999</v>
      </c>
      <c r="H18" s="284">
        <v>0</v>
      </c>
    </row>
    <row r="19" spans="1:8" ht="9" customHeight="1">
      <c r="A19" s="275" t="s">
        <v>237</v>
      </c>
      <c r="B19" s="293">
        <v>1380.5166640999998</v>
      </c>
      <c r="C19" s="284">
        <v>129.6456641</v>
      </c>
      <c r="D19" s="284">
        <v>73.87</v>
      </c>
      <c r="E19" s="284" t="s">
        <v>227</v>
      </c>
      <c r="F19" s="284" t="s">
        <v>227</v>
      </c>
      <c r="G19" s="284">
        <v>798.58500000000004</v>
      </c>
      <c r="H19" s="284">
        <v>288.46100000000001</v>
      </c>
    </row>
    <row r="20" spans="1:8" ht="9" customHeight="1">
      <c r="A20" s="275" t="s">
        <v>238</v>
      </c>
      <c r="B20" s="293">
        <v>4374.3865654439996</v>
      </c>
      <c r="C20" s="284">
        <v>19.8</v>
      </c>
      <c r="D20" s="284">
        <v>43.474565444</v>
      </c>
      <c r="E20" s="284">
        <v>1395.0160000000001</v>
      </c>
      <c r="F20" s="284">
        <v>2005.0070000000001</v>
      </c>
      <c r="G20" s="284">
        <v>307.15199999999999</v>
      </c>
      <c r="H20" s="284">
        <v>603.93700000000001</v>
      </c>
    </row>
    <row r="21" spans="1:8" ht="9" customHeight="1">
      <c r="A21" s="275" t="s">
        <v>239</v>
      </c>
      <c r="B21" s="293">
        <v>2058.1977135350003</v>
      </c>
      <c r="C21" s="284">
        <v>257.49868013100001</v>
      </c>
      <c r="D21" s="284" t="s">
        <v>227</v>
      </c>
      <c r="E21" s="284">
        <v>718.84299999999996</v>
      </c>
      <c r="F21" s="284">
        <v>526.78899999999999</v>
      </c>
      <c r="G21" s="284">
        <v>244.26499999999999</v>
      </c>
      <c r="H21" s="284" t="s">
        <v>227</v>
      </c>
    </row>
    <row r="22" spans="1:8" ht="9" customHeight="1">
      <c r="A22" s="275" t="s">
        <v>240</v>
      </c>
      <c r="B22" s="293">
        <v>19531.909509396002</v>
      </c>
      <c r="C22" s="284">
        <v>1216.477509396</v>
      </c>
      <c r="D22" s="517">
        <v>0</v>
      </c>
      <c r="E22" s="284">
        <v>883.42399999999998</v>
      </c>
      <c r="F22" s="284" t="s">
        <v>227</v>
      </c>
      <c r="G22" s="284">
        <v>1024.3389999999999</v>
      </c>
      <c r="H22" s="517" t="s">
        <v>227</v>
      </c>
    </row>
    <row r="23" spans="1:8" ht="5.15" customHeight="1" thickBot="1">
      <c r="A23" s="285"/>
      <c r="B23" s="285"/>
      <c r="C23" s="285"/>
      <c r="D23" s="285"/>
      <c r="E23" s="285"/>
      <c r="F23" s="285"/>
      <c r="G23" s="285"/>
      <c r="H23" s="285"/>
    </row>
    <row r="24" spans="1:8" ht="9" customHeight="1" thickTop="1">
      <c r="A24" s="295" t="s">
        <v>136</v>
      </c>
    </row>
    <row r="25" spans="1:8">
      <c r="A25" s="286"/>
      <c r="B25" s="286"/>
      <c r="C25" s="286"/>
      <c r="D25" s="286"/>
      <c r="E25" s="287"/>
      <c r="F25" s="287"/>
      <c r="G25" s="287"/>
      <c r="H25" s="287"/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2BEE1-A41B-4572-BEF7-60A4DD6863C0}">
  <sheetPr codeName="Sheet26"/>
  <dimension ref="A1:L24"/>
  <sheetViews>
    <sheetView showGridLines="0" zoomScaleNormal="100" workbookViewId="0">
      <selection sqref="A1:I1"/>
    </sheetView>
  </sheetViews>
  <sheetFormatPr defaultRowHeight="12.5"/>
  <cols>
    <col min="1" max="1" width="30.7265625" customWidth="1"/>
    <col min="2" max="2" width="9.26953125" bestFit="1" customWidth="1"/>
    <col min="3" max="3" width="7.26953125" customWidth="1"/>
    <col min="4" max="4" width="8.54296875" customWidth="1"/>
    <col min="5" max="6" width="8.453125" bestFit="1" customWidth="1"/>
    <col min="7" max="9" width="6.81640625" customWidth="1"/>
    <col min="10" max="10" width="9.1796875" customWidth="1"/>
    <col min="228" max="228" width="32.81640625" bestFit="1" customWidth="1"/>
    <col min="229" max="229" width="7.7265625" bestFit="1" customWidth="1"/>
    <col min="230" max="230" width="6.81640625" customWidth="1"/>
    <col min="231" max="231" width="7.7265625" bestFit="1" customWidth="1"/>
    <col min="232" max="233" width="7.453125" bestFit="1" customWidth="1"/>
    <col min="234" max="236" width="6.81640625" customWidth="1"/>
    <col min="484" max="484" width="32.81640625" bestFit="1" customWidth="1"/>
    <col min="485" max="485" width="7.7265625" bestFit="1" customWidth="1"/>
    <col min="486" max="486" width="6.81640625" customWidth="1"/>
    <col min="487" max="487" width="7.7265625" bestFit="1" customWidth="1"/>
    <col min="488" max="489" width="7.453125" bestFit="1" customWidth="1"/>
    <col min="490" max="492" width="6.81640625" customWidth="1"/>
    <col min="740" max="740" width="32.81640625" bestFit="1" customWidth="1"/>
    <col min="741" max="741" width="7.7265625" bestFit="1" customWidth="1"/>
    <col min="742" max="742" width="6.81640625" customWidth="1"/>
    <col min="743" max="743" width="7.7265625" bestFit="1" customWidth="1"/>
    <col min="744" max="745" width="7.453125" bestFit="1" customWidth="1"/>
    <col min="746" max="748" width="6.81640625" customWidth="1"/>
    <col min="996" max="996" width="32.81640625" bestFit="1" customWidth="1"/>
    <col min="997" max="997" width="7.7265625" bestFit="1" customWidth="1"/>
    <col min="998" max="998" width="6.81640625" customWidth="1"/>
    <col min="999" max="999" width="7.7265625" bestFit="1" customWidth="1"/>
    <col min="1000" max="1001" width="7.453125" bestFit="1" customWidth="1"/>
    <col min="1002" max="1004" width="6.81640625" customWidth="1"/>
    <col min="1252" max="1252" width="32.81640625" bestFit="1" customWidth="1"/>
    <col min="1253" max="1253" width="7.7265625" bestFit="1" customWidth="1"/>
    <col min="1254" max="1254" width="6.81640625" customWidth="1"/>
    <col min="1255" max="1255" width="7.7265625" bestFit="1" customWidth="1"/>
    <col min="1256" max="1257" width="7.453125" bestFit="1" customWidth="1"/>
    <col min="1258" max="1260" width="6.81640625" customWidth="1"/>
    <col min="1508" max="1508" width="32.81640625" bestFit="1" customWidth="1"/>
    <col min="1509" max="1509" width="7.7265625" bestFit="1" customWidth="1"/>
    <col min="1510" max="1510" width="6.81640625" customWidth="1"/>
    <col min="1511" max="1511" width="7.7265625" bestFit="1" customWidth="1"/>
    <col min="1512" max="1513" width="7.453125" bestFit="1" customWidth="1"/>
    <col min="1514" max="1516" width="6.81640625" customWidth="1"/>
    <col min="1764" max="1764" width="32.81640625" bestFit="1" customWidth="1"/>
    <col min="1765" max="1765" width="7.7265625" bestFit="1" customWidth="1"/>
    <col min="1766" max="1766" width="6.81640625" customWidth="1"/>
    <col min="1767" max="1767" width="7.7265625" bestFit="1" customWidth="1"/>
    <col min="1768" max="1769" width="7.453125" bestFit="1" customWidth="1"/>
    <col min="1770" max="1772" width="6.81640625" customWidth="1"/>
    <col min="2020" max="2020" width="32.81640625" bestFit="1" customWidth="1"/>
    <col min="2021" max="2021" width="7.7265625" bestFit="1" customWidth="1"/>
    <col min="2022" max="2022" width="6.81640625" customWidth="1"/>
    <col min="2023" max="2023" width="7.7265625" bestFit="1" customWidth="1"/>
    <col min="2024" max="2025" width="7.453125" bestFit="1" customWidth="1"/>
    <col min="2026" max="2028" width="6.81640625" customWidth="1"/>
    <col min="2276" max="2276" width="32.81640625" bestFit="1" customWidth="1"/>
    <col min="2277" max="2277" width="7.7265625" bestFit="1" customWidth="1"/>
    <col min="2278" max="2278" width="6.81640625" customWidth="1"/>
    <col min="2279" max="2279" width="7.7265625" bestFit="1" customWidth="1"/>
    <col min="2280" max="2281" width="7.453125" bestFit="1" customWidth="1"/>
    <col min="2282" max="2284" width="6.81640625" customWidth="1"/>
    <col min="2532" max="2532" width="32.81640625" bestFit="1" customWidth="1"/>
    <col min="2533" max="2533" width="7.7265625" bestFit="1" customWidth="1"/>
    <col min="2534" max="2534" width="6.81640625" customWidth="1"/>
    <col min="2535" max="2535" width="7.7265625" bestFit="1" customWidth="1"/>
    <col min="2536" max="2537" width="7.453125" bestFit="1" customWidth="1"/>
    <col min="2538" max="2540" width="6.81640625" customWidth="1"/>
    <col min="2788" max="2788" width="32.81640625" bestFit="1" customWidth="1"/>
    <col min="2789" max="2789" width="7.7265625" bestFit="1" customWidth="1"/>
    <col min="2790" max="2790" width="6.81640625" customWidth="1"/>
    <col min="2791" max="2791" width="7.7265625" bestFit="1" customWidth="1"/>
    <col min="2792" max="2793" width="7.453125" bestFit="1" customWidth="1"/>
    <col min="2794" max="2796" width="6.81640625" customWidth="1"/>
    <col min="3044" max="3044" width="32.81640625" bestFit="1" customWidth="1"/>
    <col min="3045" max="3045" width="7.7265625" bestFit="1" customWidth="1"/>
    <col min="3046" max="3046" width="6.81640625" customWidth="1"/>
    <col min="3047" max="3047" width="7.7265625" bestFit="1" customWidth="1"/>
    <col min="3048" max="3049" width="7.453125" bestFit="1" customWidth="1"/>
    <col min="3050" max="3052" width="6.81640625" customWidth="1"/>
    <col min="3300" max="3300" width="32.81640625" bestFit="1" customWidth="1"/>
    <col min="3301" max="3301" width="7.7265625" bestFit="1" customWidth="1"/>
    <col min="3302" max="3302" width="6.81640625" customWidth="1"/>
    <col min="3303" max="3303" width="7.7265625" bestFit="1" customWidth="1"/>
    <col min="3304" max="3305" width="7.453125" bestFit="1" customWidth="1"/>
    <col min="3306" max="3308" width="6.81640625" customWidth="1"/>
    <col min="3556" max="3556" width="32.81640625" bestFit="1" customWidth="1"/>
    <col min="3557" max="3557" width="7.7265625" bestFit="1" customWidth="1"/>
    <col min="3558" max="3558" width="6.81640625" customWidth="1"/>
    <col min="3559" max="3559" width="7.7265625" bestFit="1" customWidth="1"/>
    <col min="3560" max="3561" width="7.453125" bestFit="1" customWidth="1"/>
    <col min="3562" max="3564" width="6.81640625" customWidth="1"/>
    <col min="3812" max="3812" width="32.81640625" bestFit="1" customWidth="1"/>
    <col min="3813" max="3813" width="7.7265625" bestFit="1" customWidth="1"/>
    <col min="3814" max="3814" width="6.81640625" customWidth="1"/>
    <col min="3815" max="3815" width="7.7265625" bestFit="1" customWidth="1"/>
    <col min="3816" max="3817" width="7.453125" bestFit="1" customWidth="1"/>
    <col min="3818" max="3820" width="6.81640625" customWidth="1"/>
    <col min="4068" max="4068" width="32.81640625" bestFit="1" customWidth="1"/>
    <col min="4069" max="4069" width="7.7265625" bestFit="1" customWidth="1"/>
    <col min="4070" max="4070" width="6.81640625" customWidth="1"/>
    <col min="4071" max="4071" width="7.7265625" bestFit="1" customWidth="1"/>
    <col min="4072" max="4073" width="7.453125" bestFit="1" customWidth="1"/>
    <col min="4074" max="4076" width="6.81640625" customWidth="1"/>
    <col min="4324" max="4324" width="32.81640625" bestFit="1" customWidth="1"/>
    <col min="4325" max="4325" width="7.7265625" bestFit="1" customWidth="1"/>
    <col min="4326" max="4326" width="6.81640625" customWidth="1"/>
    <col min="4327" max="4327" width="7.7265625" bestFit="1" customWidth="1"/>
    <col min="4328" max="4329" width="7.453125" bestFit="1" customWidth="1"/>
    <col min="4330" max="4332" width="6.81640625" customWidth="1"/>
    <col min="4580" max="4580" width="32.81640625" bestFit="1" customWidth="1"/>
    <col min="4581" max="4581" width="7.7265625" bestFit="1" customWidth="1"/>
    <col min="4582" max="4582" width="6.81640625" customWidth="1"/>
    <col min="4583" max="4583" width="7.7265625" bestFit="1" customWidth="1"/>
    <col min="4584" max="4585" width="7.453125" bestFit="1" customWidth="1"/>
    <col min="4586" max="4588" width="6.81640625" customWidth="1"/>
    <col min="4836" max="4836" width="32.81640625" bestFit="1" customWidth="1"/>
    <col min="4837" max="4837" width="7.7265625" bestFit="1" customWidth="1"/>
    <col min="4838" max="4838" width="6.81640625" customWidth="1"/>
    <col min="4839" max="4839" width="7.7265625" bestFit="1" customWidth="1"/>
    <col min="4840" max="4841" width="7.453125" bestFit="1" customWidth="1"/>
    <col min="4842" max="4844" width="6.81640625" customWidth="1"/>
    <col min="5092" max="5092" width="32.81640625" bestFit="1" customWidth="1"/>
    <col min="5093" max="5093" width="7.7265625" bestFit="1" customWidth="1"/>
    <col min="5094" max="5094" width="6.81640625" customWidth="1"/>
    <col min="5095" max="5095" width="7.7265625" bestFit="1" customWidth="1"/>
    <col min="5096" max="5097" width="7.453125" bestFit="1" customWidth="1"/>
    <col min="5098" max="5100" width="6.81640625" customWidth="1"/>
    <col min="5348" max="5348" width="32.81640625" bestFit="1" customWidth="1"/>
    <col min="5349" max="5349" width="7.7265625" bestFit="1" customWidth="1"/>
    <col min="5350" max="5350" width="6.81640625" customWidth="1"/>
    <col min="5351" max="5351" width="7.7265625" bestFit="1" customWidth="1"/>
    <col min="5352" max="5353" width="7.453125" bestFit="1" customWidth="1"/>
    <col min="5354" max="5356" width="6.81640625" customWidth="1"/>
    <col min="5604" max="5604" width="32.81640625" bestFit="1" customWidth="1"/>
    <col min="5605" max="5605" width="7.7265625" bestFit="1" customWidth="1"/>
    <col min="5606" max="5606" width="6.81640625" customWidth="1"/>
    <col min="5607" max="5607" width="7.7265625" bestFit="1" customWidth="1"/>
    <col min="5608" max="5609" width="7.453125" bestFit="1" customWidth="1"/>
    <col min="5610" max="5612" width="6.81640625" customWidth="1"/>
    <col min="5860" max="5860" width="32.81640625" bestFit="1" customWidth="1"/>
    <col min="5861" max="5861" width="7.7265625" bestFit="1" customWidth="1"/>
    <col min="5862" max="5862" width="6.81640625" customWidth="1"/>
    <col min="5863" max="5863" width="7.7265625" bestFit="1" customWidth="1"/>
    <col min="5864" max="5865" width="7.453125" bestFit="1" customWidth="1"/>
    <col min="5866" max="5868" width="6.81640625" customWidth="1"/>
    <col min="6116" max="6116" width="32.81640625" bestFit="1" customWidth="1"/>
    <col min="6117" max="6117" width="7.7265625" bestFit="1" customWidth="1"/>
    <col min="6118" max="6118" width="6.81640625" customWidth="1"/>
    <col min="6119" max="6119" width="7.7265625" bestFit="1" customWidth="1"/>
    <col min="6120" max="6121" width="7.453125" bestFit="1" customWidth="1"/>
    <col min="6122" max="6124" width="6.81640625" customWidth="1"/>
    <col min="6372" max="6372" width="32.81640625" bestFit="1" customWidth="1"/>
    <col min="6373" max="6373" width="7.7265625" bestFit="1" customWidth="1"/>
    <col min="6374" max="6374" width="6.81640625" customWidth="1"/>
    <col min="6375" max="6375" width="7.7265625" bestFit="1" customWidth="1"/>
    <col min="6376" max="6377" width="7.453125" bestFit="1" customWidth="1"/>
    <col min="6378" max="6380" width="6.81640625" customWidth="1"/>
    <col min="6628" max="6628" width="32.81640625" bestFit="1" customWidth="1"/>
    <col min="6629" max="6629" width="7.7265625" bestFit="1" customWidth="1"/>
    <col min="6630" max="6630" width="6.81640625" customWidth="1"/>
    <col min="6631" max="6631" width="7.7265625" bestFit="1" customWidth="1"/>
    <col min="6632" max="6633" width="7.453125" bestFit="1" customWidth="1"/>
    <col min="6634" max="6636" width="6.81640625" customWidth="1"/>
    <col min="6884" max="6884" width="32.81640625" bestFit="1" customWidth="1"/>
    <col min="6885" max="6885" width="7.7265625" bestFit="1" customWidth="1"/>
    <col min="6886" max="6886" width="6.81640625" customWidth="1"/>
    <col min="6887" max="6887" width="7.7265625" bestFit="1" customWidth="1"/>
    <col min="6888" max="6889" width="7.453125" bestFit="1" customWidth="1"/>
    <col min="6890" max="6892" width="6.81640625" customWidth="1"/>
    <col min="7140" max="7140" width="32.81640625" bestFit="1" customWidth="1"/>
    <col min="7141" max="7141" width="7.7265625" bestFit="1" customWidth="1"/>
    <col min="7142" max="7142" width="6.81640625" customWidth="1"/>
    <col min="7143" max="7143" width="7.7265625" bestFit="1" customWidth="1"/>
    <col min="7144" max="7145" width="7.453125" bestFit="1" customWidth="1"/>
    <col min="7146" max="7148" width="6.81640625" customWidth="1"/>
    <col min="7396" max="7396" width="32.81640625" bestFit="1" customWidth="1"/>
    <col min="7397" max="7397" width="7.7265625" bestFit="1" customWidth="1"/>
    <col min="7398" max="7398" width="6.81640625" customWidth="1"/>
    <col min="7399" max="7399" width="7.7265625" bestFit="1" customWidth="1"/>
    <col min="7400" max="7401" width="7.453125" bestFit="1" customWidth="1"/>
    <col min="7402" max="7404" width="6.81640625" customWidth="1"/>
    <col min="7652" max="7652" width="32.81640625" bestFit="1" customWidth="1"/>
    <col min="7653" max="7653" width="7.7265625" bestFit="1" customWidth="1"/>
    <col min="7654" max="7654" width="6.81640625" customWidth="1"/>
    <col min="7655" max="7655" width="7.7265625" bestFit="1" customWidth="1"/>
    <col min="7656" max="7657" width="7.453125" bestFit="1" customWidth="1"/>
    <col min="7658" max="7660" width="6.81640625" customWidth="1"/>
    <col min="7908" max="7908" width="32.81640625" bestFit="1" customWidth="1"/>
    <col min="7909" max="7909" width="7.7265625" bestFit="1" customWidth="1"/>
    <col min="7910" max="7910" width="6.81640625" customWidth="1"/>
    <col min="7911" max="7911" width="7.7265625" bestFit="1" customWidth="1"/>
    <col min="7912" max="7913" width="7.453125" bestFit="1" customWidth="1"/>
    <col min="7914" max="7916" width="6.81640625" customWidth="1"/>
    <col min="8164" max="8164" width="32.81640625" bestFit="1" customWidth="1"/>
    <col min="8165" max="8165" width="7.7265625" bestFit="1" customWidth="1"/>
    <col min="8166" max="8166" width="6.81640625" customWidth="1"/>
    <col min="8167" max="8167" width="7.7265625" bestFit="1" customWidth="1"/>
    <col min="8168" max="8169" width="7.453125" bestFit="1" customWidth="1"/>
    <col min="8170" max="8172" width="6.81640625" customWidth="1"/>
    <col min="8420" max="8420" width="32.81640625" bestFit="1" customWidth="1"/>
    <col min="8421" max="8421" width="7.7265625" bestFit="1" customWidth="1"/>
    <col min="8422" max="8422" width="6.81640625" customWidth="1"/>
    <col min="8423" max="8423" width="7.7265625" bestFit="1" customWidth="1"/>
    <col min="8424" max="8425" width="7.453125" bestFit="1" customWidth="1"/>
    <col min="8426" max="8428" width="6.81640625" customWidth="1"/>
    <col min="8676" max="8676" width="32.81640625" bestFit="1" customWidth="1"/>
    <col min="8677" max="8677" width="7.7265625" bestFit="1" customWidth="1"/>
    <col min="8678" max="8678" width="6.81640625" customWidth="1"/>
    <col min="8679" max="8679" width="7.7265625" bestFit="1" customWidth="1"/>
    <col min="8680" max="8681" width="7.453125" bestFit="1" customWidth="1"/>
    <col min="8682" max="8684" width="6.81640625" customWidth="1"/>
    <col min="8932" max="8932" width="32.81640625" bestFit="1" customWidth="1"/>
    <col min="8933" max="8933" width="7.7265625" bestFit="1" customWidth="1"/>
    <col min="8934" max="8934" width="6.81640625" customWidth="1"/>
    <col min="8935" max="8935" width="7.7265625" bestFit="1" customWidth="1"/>
    <col min="8936" max="8937" width="7.453125" bestFit="1" customWidth="1"/>
    <col min="8938" max="8940" width="6.81640625" customWidth="1"/>
    <col min="9188" max="9188" width="32.81640625" bestFit="1" customWidth="1"/>
    <col min="9189" max="9189" width="7.7265625" bestFit="1" customWidth="1"/>
    <col min="9190" max="9190" width="6.81640625" customWidth="1"/>
    <col min="9191" max="9191" width="7.7265625" bestFit="1" customWidth="1"/>
    <col min="9192" max="9193" width="7.453125" bestFit="1" customWidth="1"/>
    <col min="9194" max="9196" width="6.81640625" customWidth="1"/>
    <col min="9444" max="9444" width="32.81640625" bestFit="1" customWidth="1"/>
    <col min="9445" max="9445" width="7.7265625" bestFit="1" customWidth="1"/>
    <col min="9446" max="9446" width="6.81640625" customWidth="1"/>
    <col min="9447" max="9447" width="7.7265625" bestFit="1" customWidth="1"/>
    <col min="9448" max="9449" width="7.453125" bestFit="1" customWidth="1"/>
    <col min="9450" max="9452" width="6.81640625" customWidth="1"/>
    <col min="9700" max="9700" width="32.81640625" bestFit="1" customWidth="1"/>
    <col min="9701" max="9701" width="7.7265625" bestFit="1" customWidth="1"/>
    <col min="9702" max="9702" width="6.81640625" customWidth="1"/>
    <col min="9703" max="9703" width="7.7265625" bestFit="1" customWidth="1"/>
    <col min="9704" max="9705" width="7.453125" bestFit="1" customWidth="1"/>
    <col min="9706" max="9708" width="6.81640625" customWidth="1"/>
    <col min="9956" max="9956" width="32.81640625" bestFit="1" customWidth="1"/>
    <col min="9957" max="9957" width="7.7265625" bestFit="1" customWidth="1"/>
    <col min="9958" max="9958" width="6.81640625" customWidth="1"/>
    <col min="9959" max="9959" width="7.7265625" bestFit="1" customWidth="1"/>
    <col min="9960" max="9961" width="7.453125" bestFit="1" customWidth="1"/>
    <col min="9962" max="9964" width="6.81640625" customWidth="1"/>
    <col min="10212" max="10212" width="32.81640625" bestFit="1" customWidth="1"/>
    <col min="10213" max="10213" width="7.7265625" bestFit="1" customWidth="1"/>
    <col min="10214" max="10214" width="6.81640625" customWidth="1"/>
    <col min="10215" max="10215" width="7.7265625" bestFit="1" customWidth="1"/>
    <col min="10216" max="10217" width="7.453125" bestFit="1" customWidth="1"/>
    <col min="10218" max="10220" width="6.81640625" customWidth="1"/>
    <col min="10468" max="10468" width="32.81640625" bestFit="1" customWidth="1"/>
    <col min="10469" max="10469" width="7.7265625" bestFit="1" customWidth="1"/>
    <col min="10470" max="10470" width="6.81640625" customWidth="1"/>
    <col min="10471" max="10471" width="7.7265625" bestFit="1" customWidth="1"/>
    <col min="10472" max="10473" width="7.453125" bestFit="1" customWidth="1"/>
    <col min="10474" max="10476" width="6.81640625" customWidth="1"/>
    <col min="10724" max="10724" width="32.81640625" bestFit="1" customWidth="1"/>
    <col min="10725" max="10725" width="7.7265625" bestFit="1" customWidth="1"/>
    <col min="10726" max="10726" width="6.81640625" customWidth="1"/>
    <col min="10727" max="10727" width="7.7265625" bestFit="1" customWidth="1"/>
    <col min="10728" max="10729" width="7.453125" bestFit="1" customWidth="1"/>
    <col min="10730" max="10732" width="6.81640625" customWidth="1"/>
    <col min="10980" max="10980" width="32.81640625" bestFit="1" customWidth="1"/>
    <col min="10981" max="10981" width="7.7265625" bestFit="1" customWidth="1"/>
    <col min="10982" max="10982" width="6.81640625" customWidth="1"/>
    <col min="10983" max="10983" width="7.7265625" bestFit="1" customWidth="1"/>
    <col min="10984" max="10985" width="7.453125" bestFit="1" customWidth="1"/>
    <col min="10986" max="10988" width="6.81640625" customWidth="1"/>
    <col min="11236" max="11236" width="32.81640625" bestFit="1" customWidth="1"/>
    <col min="11237" max="11237" width="7.7265625" bestFit="1" customWidth="1"/>
    <col min="11238" max="11238" width="6.81640625" customWidth="1"/>
    <col min="11239" max="11239" width="7.7265625" bestFit="1" customWidth="1"/>
    <col min="11240" max="11241" width="7.453125" bestFit="1" customWidth="1"/>
    <col min="11242" max="11244" width="6.81640625" customWidth="1"/>
    <col min="11492" max="11492" width="32.81640625" bestFit="1" customWidth="1"/>
    <col min="11493" max="11493" width="7.7265625" bestFit="1" customWidth="1"/>
    <col min="11494" max="11494" width="6.81640625" customWidth="1"/>
    <col min="11495" max="11495" width="7.7265625" bestFit="1" customWidth="1"/>
    <col min="11496" max="11497" width="7.453125" bestFit="1" customWidth="1"/>
    <col min="11498" max="11500" width="6.81640625" customWidth="1"/>
    <col min="11748" max="11748" width="32.81640625" bestFit="1" customWidth="1"/>
    <col min="11749" max="11749" width="7.7265625" bestFit="1" customWidth="1"/>
    <col min="11750" max="11750" width="6.81640625" customWidth="1"/>
    <col min="11751" max="11751" width="7.7265625" bestFit="1" customWidth="1"/>
    <col min="11752" max="11753" width="7.453125" bestFit="1" customWidth="1"/>
    <col min="11754" max="11756" width="6.81640625" customWidth="1"/>
    <col min="12004" max="12004" width="32.81640625" bestFit="1" customWidth="1"/>
    <col min="12005" max="12005" width="7.7265625" bestFit="1" customWidth="1"/>
    <col min="12006" max="12006" width="6.81640625" customWidth="1"/>
    <col min="12007" max="12007" width="7.7265625" bestFit="1" customWidth="1"/>
    <col min="12008" max="12009" width="7.453125" bestFit="1" customWidth="1"/>
    <col min="12010" max="12012" width="6.81640625" customWidth="1"/>
    <col min="12260" max="12260" width="32.81640625" bestFit="1" customWidth="1"/>
    <col min="12261" max="12261" width="7.7265625" bestFit="1" customWidth="1"/>
    <col min="12262" max="12262" width="6.81640625" customWidth="1"/>
    <col min="12263" max="12263" width="7.7265625" bestFit="1" customWidth="1"/>
    <col min="12264" max="12265" width="7.453125" bestFit="1" customWidth="1"/>
    <col min="12266" max="12268" width="6.81640625" customWidth="1"/>
    <col min="12516" max="12516" width="32.81640625" bestFit="1" customWidth="1"/>
    <col min="12517" max="12517" width="7.7265625" bestFit="1" customWidth="1"/>
    <col min="12518" max="12518" width="6.81640625" customWidth="1"/>
    <col min="12519" max="12519" width="7.7265625" bestFit="1" customWidth="1"/>
    <col min="12520" max="12521" width="7.453125" bestFit="1" customWidth="1"/>
    <col min="12522" max="12524" width="6.81640625" customWidth="1"/>
    <col min="12772" max="12772" width="32.81640625" bestFit="1" customWidth="1"/>
    <col min="12773" max="12773" width="7.7265625" bestFit="1" customWidth="1"/>
    <col min="12774" max="12774" width="6.81640625" customWidth="1"/>
    <col min="12775" max="12775" width="7.7265625" bestFit="1" customWidth="1"/>
    <col min="12776" max="12777" width="7.453125" bestFit="1" customWidth="1"/>
    <col min="12778" max="12780" width="6.81640625" customWidth="1"/>
    <col min="13028" max="13028" width="32.81640625" bestFit="1" customWidth="1"/>
    <col min="13029" max="13029" width="7.7265625" bestFit="1" customWidth="1"/>
    <col min="13030" max="13030" width="6.81640625" customWidth="1"/>
    <col min="13031" max="13031" width="7.7265625" bestFit="1" customWidth="1"/>
    <col min="13032" max="13033" width="7.453125" bestFit="1" customWidth="1"/>
    <col min="13034" max="13036" width="6.81640625" customWidth="1"/>
    <col min="13284" max="13284" width="32.81640625" bestFit="1" customWidth="1"/>
    <col min="13285" max="13285" width="7.7265625" bestFit="1" customWidth="1"/>
    <col min="13286" max="13286" width="6.81640625" customWidth="1"/>
    <col min="13287" max="13287" width="7.7265625" bestFit="1" customWidth="1"/>
    <col min="13288" max="13289" width="7.453125" bestFit="1" customWidth="1"/>
    <col min="13290" max="13292" width="6.81640625" customWidth="1"/>
    <col min="13540" max="13540" width="32.81640625" bestFit="1" customWidth="1"/>
    <col min="13541" max="13541" width="7.7265625" bestFit="1" customWidth="1"/>
    <col min="13542" max="13542" width="6.81640625" customWidth="1"/>
    <col min="13543" max="13543" width="7.7265625" bestFit="1" customWidth="1"/>
    <col min="13544" max="13545" width="7.453125" bestFit="1" customWidth="1"/>
    <col min="13546" max="13548" width="6.81640625" customWidth="1"/>
    <col min="13796" max="13796" width="32.81640625" bestFit="1" customWidth="1"/>
    <col min="13797" max="13797" width="7.7265625" bestFit="1" customWidth="1"/>
    <col min="13798" max="13798" width="6.81640625" customWidth="1"/>
    <col min="13799" max="13799" width="7.7265625" bestFit="1" customWidth="1"/>
    <col min="13800" max="13801" width="7.453125" bestFit="1" customWidth="1"/>
    <col min="13802" max="13804" width="6.81640625" customWidth="1"/>
    <col min="14052" max="14052" width="32.81640625" bestFit="1" customWidth="1"/>
    <col min="14053" max="14053" width="7.7265625" bestFit="1" customWidth="1"/>
    <col min="14054" max="14054" width="6.81640625" customWidth="1"/>
    <col min="14055" max="14055" width="7.7265625" bestFit="1" customWidth="1"/>
    <col min="14056" max="14057" width="7.453125" bestFit="1" customWidth="1"/>
    <col min="14058" max="14060" width="6.81640625" customWidth="1"/>
    <col min="14308" max="14308" width="32.81640625" bestFit="1" customWidth="1"/>
    <col min="14309" max="14309" width="7.7265625" bestFit="1" customWidth="1"/>
    <col min="14310" max="14310" width="6.81640625" customWidth="1"/>
    <col min="14311" max="14311" width="7.7265625" bestFit="1" customWidth="1"/>
    <col min="14312" max="14313" width="7.453125" bestFit="1" customWidth="1"/>
    <col min="14314" max="14316" width="6.81640625" customWidth="1"/>
    <col min="14564" max="14564" width="32.81640625" bestFit="1" customWidth="1"/>
    <col min="14565" max="14565" width="7.7265625" bestFit="1" customWidth="1"/>
    <col min="14566" max="14566" width="6.81640625" customWidth="1"/>
    <col min="14567" max="14567" width="7.7265625" bestFit="1" customWidth="1"/>
    <col min="14568" max="14569" width="7.453125" bestFit="1" customWidth="1"/>
    <col min="14570" max="14572" width="6.81640625" customWidth="1"/>
    <col min="14820" max="14820" width="32.81640625" bestFit="1" customWidth="1"/>
    <col min="14821" max="14821" width="7.7265625" bestFit="1" customWidth="1"/>
    <col min="14822" max="14822" width="6.81640625" customWidth="1"/>
    <col min="14823" max="14823" width="7.7265625" bestFit="1" customWidth="1"/>
    <col min="14824" max="14825" width="7.453125" bestFit="1" customWidth="1"/>
    <col min="14826" max="14828" width="6.81640625" customWidth="1"/>
    <col min="15076" max="15076" width="32.81640625" bestFit="1" customWidth="1"/>
    <col min="15077" max="15077" width="7.7265625" bestFit="1" customWidth="1"/>
    <col min="15078" max="15078" width="6.81640625" customWidth="1"/>
    <col min="15079" max="15079" width="7.7265625" bestFit="1" customWidth="1"/>
    <col min="15080" max="15081" width="7.453125" bestFit="1" customWidth="1"/>
    <col min="15082" max="15084" width="6.81640625" customWidth="1"/>
    <col min="15332" max="15332" width="32.81640625" bestFit="1" customWidth="1"/>
    <col min="15333" max="15333" width="7.7265625" bestFit="1" customWidth="1"/>
    <col min="15334" max="15334" width="6.81640625" customWidth="1"/>
    <col min="15335" max="15335" width="7.7265625" bestFit="1" customWidth="1"/>
    <col min="15336" max="15337" width="7.453125" bestFit="1" customWidth="1"/>
    <col min="15338" max="15340" width="6.81640625" customWidth="1"/>
    <col min="15588" max="15588" width="32.81640625" bestFit="1" customWidth="1"/>
    <col min="15589" max="15589" width="7.7265625" bestFit="1" customWidth="1"/>
    <col min="15590" max="15590" width="6.81640625" customWidth="1"/>
    <col min="15591" max="15591" width="7.7265625" bestFit="1" customWidth="1"/>
    <col min="15592" max="15593" width="7.453125" bestFit="1" customWidth="1"/>
    <col min="15594" max="15596" width="6.81640625" customWidth="1"/>
    <col min="15844" max="15844" width="32.81640625" bestFit="1" customWidth="1"/>
    <col min="15845" max="15845" width="7.7265625" bestFit="1" customWidth="1"/>
    <col min="15846" max="15846" width="6.81640625" customWidth="1"/>
    <col min="15847" max="15847" width="7.7265625" bestFit="1" customWidth="1"/>
    <col min="15848" max="15849" width="7.453125" bestFit="1" customWidth="1"/>
    <col min="15850" max="15852" width="6.81640625" customWidth="1"/>
    <col min="16100" max="16100" width="32.81640625" bestFit="1" customWidth="1"/>
    <col min="16101" max="16101" width="7.7265625" bestFit="1" customWidth="1"/>
    <col min="16102" max="16102" width="6.81640625" customWidth="1"/>
    <col min="16103" max="16103" width="7.7265625" bestFit="1" customWidth="1"/>
    <col min="16104" max="16105" width="7.453125" bestFit="1" customWidth="1"/>
    <col min="16106" max="16108" width="6.81640625" customWidth="1"/>
  </cols>
  <sheetData>
    <row r="1" spans="1:12" ht="30" customHeight="1">
      <c r="A1" s="634" t="s">
        <v>590</v>
      </c>
      <c r="B1" s="584"/>
      <c r="C1" s="584"/>
      <c r="D1" s="584"/>
      <c r="E1" s="584"/>
      <c r="F1" s="584"/>
      <c r="G1" s="584"/>
      <c r="H1" s="584"/>
      <c r="I1" s="584"/>
      <c r="L1" s="548" t="s">
        <v>612</v>
      </c>
    </row>
    <row r="2" spans="1:12" s="137" customFormat="1" ht="9" customHeight="1">
      <c r="A2" s="269"/>
      <c r="B2" s="275"/>
      <c r="C2" s="275"/>
      <c r="D2" s="276"/>
      <c r="E2" s="275"/>
      <c r="F2" s="275"/>
      <c r="G2" s="275"/>
      <c r="H2" s="277"/>
      <c r="I2" s="277" t="s">
        <v>216</v>
      </c>
    </row>
    <row r="3" spans="1:12" ht="10.15" customHeight="1">
      <c r="A3" s="278" t="s">
        <v>242</v>
      </c>
      <c r="B3" s="652" t="s">
        <v>38</v>
      </c>
      <c r="C3" s="652" t="s">
        <v>243</v>
      </c>
      <c r="D3" s="652" t="s">
        <v>244</v>
      </c>
      <c r="E3" s="652" t="s">
        <v>245</v>
      </c>
      <c r="F3" s="652" t="s">
        <v>246</v>
      </c>
      <c r="G3" s="652" t="s">
        <v>247</v>
      </c>
      <c r="H3" s="652" t="s">
        <v>248</v>
      </c>
      <c r="I3" s="653" t="s">
        <v>249</v>
      </c>
    </row>
    <row r="4" spans="1:12" ht="10.15" customHeight="1">
      <c r="A4" s="279" t="s">
        <v>202</v>
      </c>
      <c r="B4" s="652"/>
      <c r="C4" s="652"/>
      <c r="D4" s="652"/>
      <c r="E4" s="652"/>
      <c r="F4" s="652"/>
      <c r="G4" s="652"/>
      <c r="H4" s="652"/>
      <c r="I4" s="653"/>
    </row>
    <row r="5" spans="1:12" ht="5.15" customHeight="1">
      <c r="A5" s="288"/>
      <c r="B5" s="289"/>
      <c r="C5" s="289"/>
      <c r="D5" s="289"/>
      <c r="E5" s="289"/>
      <c r="F5" s="289"/>
      <c r="G5" s="289"/>
      <c r="H5" s="289"/>
      <c r="I5" s="289"/>
    </row>
    <row r="6" spans="1:12" s="137" customFormat="1" ht="10" customHeight="1">
      <c r="A6" s="282" t="s">
        <v>0</v>
      </c>
      <c r="B6" s="283">
        <v>195414.15426694704</v>
      </c>
      <c r="C6" s="283">
        <v>31929.809784581001</v>
      </c>
      <c r="D6" s="283">
        <v>56437.697328631017</v>
      </c>
      <c r="E6" s="283">
        <v>73035.926683985002</v>
      </c>
      <c r="F6" s="283">
        <v>32359.595287999997</v>
      </c>
      <c r="G6" s="283">
        <v>128.21900000000002</v>
      </c>
      <c r="H6" s="283">
        <v>919.79</v>
      </c>
      <c r="I6" s="283">
        <v>603.11618175000001</v>
      </c>
    </row>
    <row r="7" spans="1:12" s="137" customFormat="1" ht="9" customHeight="1">
      <c r="A7" s="275" t="s">
        <v>224</v>
      </c>
      <c r="B7" s="283">
        <v>27267.203199999996</v>
      </c>
      <c r="C7" s="284">
        <v>273.346</v>
      </c>
      <c r="D7" s="284">
        <v>1745.8121999999998</v>
      </c>
      <c r="E7" s="284">
        <v>0</v>
      </c>
      <c r="F7" s="284">
        <v>25248.044999999998</v>
      </c>
      <c r="G7" s="284">
        <v>0</v>
      </c>
      <c r="H7" s="284">
        <v>0</v>
      </c>
      <c r="I7" s="284">
        <v>0</v>
      </c>
    </row>
    <row r="8" spans="1:12" s="137" customFormat="1" ht="9" customHeight="1">
      <c r="A8" s="275" t="s">
        <v>225</v>
      </c>
      <c r="B8" s="283">
        <v>14336.727726145004</v>
      </c>
      <c r="C8" s="284">
        <v>1316.3252</v>
      </c>
      <c r="D8" s="284">
        <v>4790.0926053010007</v>
      </c>
      <c r="E8" s="284">
        <v>5770.4945208440013</v>
      </c>
      <c r="F8" s="284">
        <v>1654.0264</v>
      </c>
      <c r="G8" s="284" t="s">
        <v>227</v>
      </c>
      <c r="H8" s="284">
        <v>693.29</v>
      </c>
      <c r="I8" s="284" t="s">
        <v>227</v>
      </c>
    </row>
    <row r="9" spans="1:12" s="137" customFormat="1" ht="9" customHeight="1">
      <c r="A9" s="275" t="s">
        <v>226</v>
      </c>
      <c r="B9" s="283">
        <v>12685.505081365</v>
      </c>
      <c r="C9" s="284">
        <v>10963.657777765</v>
      </c>
      <c r="D9" s="517">
        <v>1704.4549999999999</v>
      </c>
      <c r="E9" s="284">
        <v>17.392303599999998</v>
      </c>
      <c r="F9" s="517">
        <v>0</v>
      </c>
      <c r="G9" s="284">
        <v>0</v>
      </c>
      <c r="H9" s="284">
        <v>0</v>
      </c>
      <c r="I9" s="284">
        <v>0</v>
      </c>
    </row>
    <row r="10" spans="1:12" s="137" customFormat="1" ht="9" customHeight="1">
      <c r="A10" s="275" t="s">
        <v>228</v>
      </c>
      <c r="B10" s="283" t="s">
        <v>227</v>
      </c>
      <c r="C10" s="284">
        <v>717.50757872899999</v>
      </c>
      <c r="D10" s="517" t="s">
        <v>227</v>
      </c>
      <c r="E10" s="517">
        <v>0</v>
      </c>
      <c r="F10" s="284">
        <v>0</v>
      </c>
      <c r="G10" s="284">
        <v>0</v>
      </c>
      <c r="H10" s="284">
        <v>0</v>
      </c>
      <c r="I10" s="284">
        <v>0</v>
      </c>
    </row>
    <row r="11" spans="1:12" s="137" customFormat="1" ht="9" customHeight="1">
      <c r="A11" s="275" t="s">
        <v>229</v>
      </c>
      <c r="B11" s="283">
        <v>5562.9614138120014</v>
      </c>
      <c r="C11" s="284">
        <v>1668.9084138120002</v>
      </c>
      <c r="D11" s="284">
        <v>3587.4690000000001</v>
      </c>
      <c r="E11" s="284" t="s">
        <v>227</v>
      </c>
      <c r="F11" s="284" t="s">
        <v>227</v>
      </c>
      <c r="G11" s="284">
        <v>0</v>
      </c>
      <c r="H11" s="284">
        <v>0</v>
      </c>
      <c r="I11" s="284">
        <v>0</v>
      </c>
    </row>
    <row r="12" spans="1:12" s="137" customFormat="1" ht="9" customHeight="1">
      <c r="A12" s="275" t="s">
        <v>230</v>
      </c>
      <c r="B12" s="283">
        <v>31451.817441286999</v>
      </c>
      <c r="C12" s="284" t="s">
        <v>591</v>
      </c>
      <c r="D12" s="284">
        <v>24808.741000000002</v>
      </c>
      <c r="E12" s="284">
        <v>5596.6528579019996</v>
      </c>
      <c r="F12" s="284" t="s">
        <v>227</v>
      </c>
      <c r="G12" s="284">
        <v>0</v>
      </c>
      <c r="H12" s="517">
        <v>0</v>
      </c>
      <c r="I12" s="517">
        <v>0</v>
      </c>
    </row>
    <row r="13" spans="1:12" s="137" customFormat="1" ht="9" customHeight="1">
      <c r="A13" s="275" t="s">
        <v>231</v>
      </c>
      <c r="B13" s="283" t="s">
        <v>227</v>
      </c>
      <c r="C13" s="284">
        <v>0</v>
      </c>
      <c r="D13" s="284">
        <v>0</v>
      </c>
      <c r="E13" s="284" t="s">
        <v>227</v>
      </c>
      <c r="F13" s="284">
        <v>0</v>
      </c>
      <c r="G13" s="284">
        <v>0</v>
      </c>
      <c r="H13" s="284">
        <v>0</v>
      </c>
      <c r="I13" s="284">
        <v>0</v>
      </c>
    </row>
    <row r="14" spans="1:12" s="137" customFormat="1" ht="9" customHeight="1">
      <c r="A14" s="275" t="s">
        <v>232</v>
      </c>
      <c r="B14" s="283">
        <v>9347.5659975939998</v>
      </c>
      <c r="C14" s="284">
        <v>418.89535625000002</v>
      </c>
      <c r="D14" s="284">
        <v>3903.9348913440003</v>
      </c>
      <c r="E14" s="284">
        <v>2746.9830000000002</v>
      </c>
      <c r="F14" s="284">
        <v>2275.50675</v>
      </c>
      <c r="G14" s="284">
        <v>2.246</v>
      </c>
      <c r="H14" s="284">
        <v>0</v>
      </c>
      <c r="I14" s="284">
        <v>0</v>
      </c>
    </row>
    <row r="15" spans="1:12" s="137" customFormat="1" ht="9" customHeight="1">
      <c r="A15" s="275" t="s">
        <v>233</v>
      </c>
      <c r="B15" s="283">
        <v>2823.4769999999999</v>
      </c>
      <c r="C15" s="284">
        <v>701.35699999999997</v>
      </c>
      <c r="D15" s="284" t="s">
        <v>227</v>
      </c>
      <c r="E15" s="284" t="s">
        <v>227</v>
      </c>
      <c r="F15" s="284">
        <v>1920.4169999999999</v>
      </c>
      <c r="G15" s="284">
        <v>0</v>
      </c>
      <c r="H15" s="284">
        <v>0</v>
      </c>
      <c r="I15" s="284">
        <v>0</v>
      </c>
    </row>
    <row r="16" spans="1:12" s="137" customFormat="1" ht="9" customHeight="1">
      <c r="A16" s="275" t="s">
        <v>234</v>
      </c>
      <c r="B16" s="283">
        <v>19464.013656515999</v>
      </c>
      <c r="C16" s="284">
        <v>3097.926708768</v>
      </c>
      <c r="D16" s="284">
        <v>10452.445985037999</v>
      </c>
      <c r="E16" s="284">
        <v>5123.0858247100014</v>
      </c>
      <c r="F16" s="284">
        <v>753.30513800000006</v>
      </c>
      <c r="G16" s="284">
        <v>37.25</v>
      </c>
      <c r="H16" s="284">
        <v>0</v>
      </c>
      <c r="I16" s="284">
        <v>0</v>
      </c>
    </row>
    <row r="17" spans="1:9" s="137" customFormat="1" ht="9" customHeight="1">
      <c r="A17" s="275" t="s">
        <v>235</v>
      </c>
      <c r="B17" s="283">
        <v>7529.1671004599993</v>
      </c>
      <c r="C17" s="284">
        <v>6763.1444604600001</v>
      </c>
      <c r="D17" s="517">
        <v>464.26264000000003</v>
      </c>
      <c r="E17" s="517">
        <v>259.00700000000001</v>
      </c>
      <c r="F17" s="284">
        <v>42.753</v>
      </c>
      <c r="G17" s="284">
        <v>0</v>
      </c>
      <c r="H17" s="284">
        <v>0</v>
      </c>
      <c r="I17" s="284">
        <v>0</v>
      </c>
    </row>
    <row r="18" spans="1:9" s="137" customFormat="1" ht="9" customHeight="1">
      <c r="A18" s="275" t="s">
        <v>236</v>
      </c>
      <c r="B18" s="283">
        <v>3715.8620185639993</v>
      </c>
      <c r="C18" s="284">
        <v>1737.264161268</v>
      </c>
      <c r="D18" s="284">
        <v>1424.1160271079998</v>
      </c>
      <c r="E18" s="284">
        <v>543.29983018799999</v>
      </c>
      <c r="F18" s="284">
        <v>0</v>
      </c>
      <c r="G18" s="284" t="s">
        <v>227</v>
      </c>
      <c r="H18" s="284">
        <v>0</v>
      </c>
      <c r="I18" s="284" t="s">
        <v>227</v>
      </c>
    </row>
    <row r="19" spans="1:9" s="137" customFormat="1" ht="9" customHeight="1">
      <c r="A19" s="275" t="s">
        <v>237</v>
      </c>
      <c r="B19" s="283">
        <v>1380.5166641000001</v>
      </c>
      <c r="C19" s="284">
        <v>1018.4196641000001</v>
      </c>
      <c r="D19" s="284" t="s">
        <v>227</v>
      </c>
      <c r="E19" s="517">
        <v>177.845</v>
      </c>
      <c r="F19" s="517" t="s">
        <v>227</v>
      </c>
      <c r="G19" s="284">
        <v>0</v>
      </c>
      <c r="H19" s="284">
        <v>0</v>
      </c>
      <c r="I19" s="284">
        <v>0</v>
      </c>
    </row>
    <row r="20" spans="1:9" s="137" customFormat="1" ht="9" customHeight="1">
      <c r="A20" s="275" t="s">
        <v>238</v>
      </c>
      <c r="B20" s="283">
        <v>4374.3865654439996</v>
      </c>
      <c r="C20" s="284" t="s">
        <v>227</v>
      </c>
      <c r="D20" s="284">
        <v>1957.6855694440001</v>
      </c>
      <c r="E20" s="284">
        <v>1720.9359999999999</v>
      </c>
      <c r="F20" s="517" t="s">
        <v>227</v>
      </c>
      <c r="G20" s="284">
        <v>0</v>
      </c>
      <c r="H20" s="284">
        <v>0</v>
      </c>
      <c r="I20" s="517">
        <v>0</v>
      </c>
    </row>
    <row r="21" spans="1:9" s="137" customFormat="1" ht="9" customHeight="1">
      <c r="A21" s="275" t="s">
        <v>239</v>
      </c>
      <c r="B21" s="283">
        <v>2058.1977135349998</v>
      </c>
      <c r="C21" s="284">
        <v>528.54005904400003</v>
      </c>
      <c r="D21" s="284">
        <v>585.21252599999991</v>
      </c>
      <c r="E21" s="284">
        <v>599.5789467410001</v>
      </c>
      <c r="F21" s="284">
        <v>287.72300000000001</v>
      </c>
      <c r="G21" s="284">
        <v>56.075000000000003</v>
      </c>
      <c r="H21" s="517">
        <v>0</v>
      </c>
      <c r="I21" s="284">
        <v>1.0681817499999999</v>
      </c>
    </row>
    <row r="22" spans="1:9" s="137" customFormat="1" ht="9" customHeight="1">
      <c r="A22" s="275" t="s">
        <v>240</v>
      </c>
      <c r="B22" s="283">
        <v>19531.909509395999</v>
      </c>
      <c r="C22" s="284">
        <v>995.40282500000001</v>
      </c>
      <c r="D22" s="284">
        <v>392.12728439599999</v>
      </c>
      <c r="E22" s="284">
        <v>17406.864399999999</v>
      </c>
      <c r="F22" s="284">
        <v>0</v>
      </c>
      <c r="G22" s="284">
        <v>12.967000000000001</v>
      </c>
      <c r="H22" s="284">
        <v>226.5</v>
      </c>
      <c r="I22" s="284">
        <v>498.048</v>
      </c>
    </row>
    <row r="23" spans="1:9" ht="5.15" customHeight="1" thickBot="1">
      <c r="A23" s="285"/>
      <c r="B23" s="285"/>
      <c r="C23" s="285"/>
      <c r="D23" s="285"/>
      <c r="E23" s="285"/>
      <c r="F23" s="285"/>
      <c r="G23" s="285"/>
      <c r="H23" s="285"/>
      <c r="I23" s="285"/>
    </row>
    <row r="24" spans="1:9" ht="9" customHeight="1" thickTop="1">
      <c r="A24" s="295" t="s">
        <v>136</v>
      </c>
      <c r="B24" s="137"/>
      <c r="C24" s="137"/>
      <c r="D24" s="137"/>
      <c r="E24" s="137"/>
      <c r="F24" s="137"/>
      <c r="G24" s="137"/>
      <c r="H24" s="137"/>
      <c r="I24" s="137"/>
    </row>
  </sheetData>
  <mergeCells count="9">
    <mergeCell ref="A1:I1"/>
    <mergeCell ref="B3:B4"/>
    <mergeCell ref="C3:C4"/>
    <mergeCell ref="D3:D4"/>
    <mergeCell ref="E3:E4"/>
    <mergeCell ref="F3:F4"/>
    <mergeCell ref="G3:G4"/>
    <mergeCell ref="H3:H4"/>
    <mergeCell ref="I3:I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4B771-3F01-4CD7-93D4-55AA6C8777F5}">
  <sheetPr codeName="Sheet27"/>
  <dimension ref="A1:K15"/>
  <sheetViews>
    <sheetView showGridLines="0" zoomScaleNormal="100" workbookViewId="0">
      <selection sqref="A1:H1"/>
    </sheetView>
  </sheetViews>
  <sheetFormatPr defaultRowHeight="12.5"/>
  <cols>
    <col min="1" max="1" width="25.453125" customWidth="1"/>
    <col min="2" max="8" width="8.7265625" customWidth="1"/>
    <col min="247" max="247" width="25.453125" customWidth="1"/>
    <col min="248" max="254" width="8.7265625" customWidth="1"/>
    <col min="503" max="503" width="25.453125" customWidth="1"/>
    <col min="504" max="510" width="8.7265625" customWidth="1"/>
    <col min="759" max="759" width="25.453125" customWidth="1"/>
    <col min="760" max="766" width="8.7265625" customWidth="1"/>
    <col min="1015" max="1015" width="25.453125" customWidth="1"/>
    <col min="1016" max="1022" width="8.7265625" customWidth="1"/>
    <col min="1271" max="1271" width="25.453125" customWidth="1"/>
    <col min="1272" max="1278" width="8.7265625" customWidth="1"/>
    <col min="1527" max="1527" width="25.453125" customWidth="1"/>
    <col min="1528" max="1534" width="8.7265625" customWidth="1"/>
    <col min="1783" max="1783" width="25.453125" customWidth="1"/>
    <col min="1784" max="1790" width="8.7265625" customWidth="1"/>
    <col min="2039" max="2039" width="25.453125" customWidth="1"/>
    <col min="2040" max="2046" width="8.7265625" customWidth="1"/>
    <col min="2295" max="2295" width="25.453125" customWidth="1"/>
    <col min="2296" max="2302" width="8.7265625" customWidth="1"/>
    <col min="2551" max="2551" width="25.453125" customWidth="1"/>
    <col min="2552" max="2558" width="8.7265625" customWidth="1"/>
    <col min="2807" max="2807" width="25.453125" customWidth="1"/>
    <col min="2808" max="2814" width="8.7265625" customWidth="1"/>
    <col min="3063" max="3063" width="25.453125" customWidth="1"/>
    <col min="3064" max="3070" width="8.7265625" customWidth="1"/>
    <col min="3319" max="3319" width="25.453125" customWidth="1"/>
    <col min="3320" max="3326" width="8.7265625" customWidth="1"/>
    <col min="3575" max="3575" width="25.453125" customWidth="1"/>
    <col min="3576" max="3582" width="8.7265625" customWidth="1"/>
    <col min="3831" max="3831" width="25.453125" customWidth="1"/>
    <col min="3832" max="3838" width="8.7265625" customWidth="1"/>
    <col min="4087" max="4087" width="25.453125" customWidth="1"/>
    <col min="4088" max="4094" width="8.7265625" customWidth="1"/>
    <col min="4343" max="4343" width="25.453125" customWidth="1"/>
    <col min="4344" max="4350" width="8.7265625" customWidth="1"/>
    <col min="4599" max="4599" width="25.453125" customWidth="1"/>
    <col min="4600" max="4606" width="8.7265625" customWidth="1"/>
    <col min="4855" max="4855" width="25.453125" customWidth="1"/>
    <col min="4856" max="4862" width="8.7265625" customWidth="1"/>
    <col min="5111" max="5111" width="25.453125" customWidth="1"/>
    <col min="5112" max="5118" width="8.7265625" customWidth="1"/>
    <col min="5367" max="5367" width="25.453125" customWidth="1"/>
    <col min="5368" max="5374" width="8.7265625" customWidth="1"/>
    <col min="5623" max="5623" width="25.453125" customWidth="1"/>
    <col min="5624" max="5630" width="8.7265625" customWidth="1"/>
    <col min="5879" max="5879" width="25.453125" customWidth="1"/>
    <col min="5880" max="5886" width="8.7265625" customWidth="1"/>
    <col min="6135" max="6135" width="25.453125" customWidth="1"/>
    <col min="6136" max="6142" width="8.7265625" customWidth="1"/>
    <col min="6391" max="6391" width="25.453125" customWidth="1"/>
    <col min="6392" max="6398" width="8.7265625" customWidth="1"/>
    <col min="6647" max="6647" width="25.453125" customWidth="1"/>
    <col min="6648" max="6654" width="8.7265625" customWidth="1"/>
    <col min="6903" max="6903" width="25.453125" customWidth="1"/>
    <col min="6904" max="6910" width="8.7265625" customWidth="1"/>
    <col min="7159" max="7159" width="25.453125" customWidth="1"/>
    <col min="7160" max="7166" width="8.7265625" customWidth="1"/>
    <col min="7415" max="7415" width="25.453125" customWidth="1"/>
    <col min="7416" max="7422" width="8.7265625" customWidth="1"/>
    <col min="7671" max="7671" width="25.453125" customWidth="1"/>
    <col min="7672" max="7678" width="8.7265625" customWidth="1"/>
    <col min="7927" max="7927" width="25.453125" customWidth="1"/>
    <col min="7928" max="7934" width="8.7265625" customWidth="1"/>
    <col min="8183" max="8183" width="25.453125" customWidth="1"/>
    <col min="8184" max="8190" width="8.7265625" customWidth="1"/>
    <col min="8439" max="8439" width="25.453125" customWidth="1"/>
    <col min="8440" max="8446" width="8.7265625" customWidth="1"/>
    <col min="8695" max="8695" width="25.453125" customWidth="1"/>
    <col min="8696" max="8702" width="8.7265625" customWidth="1"/>
    <col min="8951" max="8951" width="25.453125" customWidth="1"/>
    <col min="8952" max="8958" width="8.7265625" customWidth="1"/>
    <col min="9207" max="9207" width="25.453125" customWidth="1"/>
    <col min="9208" max="9214" width="8.7265625" customWidth="1"/>
    <col min="9463" max="9463" width="25.453125" customWidth="1"/>
    <col min="9464" max="9470" width="8.7265625" customWidth="1"/>
    <col min="9719" max="9719" width="25.453125" customWidth="1"/>
    <col min="9720" max="9726" width="8.7265625" customWidth="1"/>
    <col min="9975" max="9975" width="25.453125" customWidth="1"/>
    <col min="9976" max="9982" width="8.7265625" customWidth="1"/>
    <col min="10231" max="10231" width="25.453125" customWidth="1"/>
    <col min="10232" max="10238" width="8.7265625" customWidth="1"/>
    <col min="10487" max="10487" width="25.453125" customWidth="1"/>
    <col min="10488" max="10494" width="8.7265625" customWidth="1"/>
    <col min="10743" max="10743" width="25.453125" customWidth="1"/>
    <col min="10744" max="10750" width="8.7265625" customWidth="1"/>
    <col min="10999" max="10999" width="25.453125" customWidth="1"/>
    <col min="11000" max="11006" width="8.7265625" customWidth="1"/>
    <col min="11255" max="11255" width="25.453125" customWidth="1"/>
    <col min="11256" max="11262" width="8.7265625" customWidth="1"/>
    <col min="11511" max="11511" width="25.453125" customWidth="1"/>
    <col min="11512" max="11518" width="8.7265625" customWidth="1"/>
    <col min="11767" max="11767" width="25.453125" customWidth="1"/>
    <col min="11768" max="11774" width="8.7265625" customWidth="1"/>
    <col min="12023" max="12023" width="25.453125" customWidth="1"/>
    <col min="12024" max="12030" width="8.7265625" customWidth="1"/>
    <col min="12279" max="12279" width="25.453125" customWidth="1"/>
    <col min="12280" max="12286" width="8.7265625" customWidth="1"/>
    <col min="12535" max="12535" width="25.453125" customWidth="1"/>
    <col min="12536" max="12542" width="8.7265625" customWidth="1"/>
    <col min="12791" max="12791" width="25.453125" customWidth="1"/>
    <col min="12792" max="12798" width="8.7265625" customWidth="1"/>
    <col min="13047" max="13047" width="25.453125" customWidth="1"/>
    <col min="13048" max="13054" width="8.7265625" customWidth="1"/>
    <col min="13303" max="13303" width="25.453125" customWidth="1"/>
    <col min="13304" max="13310" width="8.7265625" customWidth="1"/>
    <col min="13559" max="13559" width="25.453125" customWidth="1"/>
    <col min="13560" max="13566" width="8.7265625" customWidth="1"/>
    <col min="13815" max="13815" width="25.453125" customWidth="1"/>
    <col min="13816" max="13822" width="8.7265625" customWidth="1"/>
    <col min="14071" max="14071" width="25.453125" customWidth="1"/>
    <col min="14072" max="14078" width="8.7265625" customWidth="1"/>
    <col min="14327" max="14327" width="25.453125" customWidth="1"/>
    <col min="14328" max="14334" width="8.7265625" customWidth="1"/>
    <col min="14583" max="14583" width="25.453125" customWidth="1"/>
    <col min="14584" max="14590" width="8.7265625" customWidth="1"/>
    <col min="14839" max="14839" width="25.453125" customWidth="1"/>
    <col min="14840" max="14846" width="8.7265625" customWidth="1"/>
    <col min="15095" max="15095" width="25.453125" customWidth="1"/>
    <col min="15096" max="15102" width="8.7265625" customWidth="1"/>
    <col min="15351" max="15351" width="25.453125" customWidth="1"/>
    <col min="15352" max="15358" width="8.7265625" customWidth="1"/>
    <col min="15607" max="15607" width="25.453125" customWidth="1"/>
    <col min="15608" max="15614" width="8.7265625" customWidth="1"/>
    <col min="15863" max="15863" width="25.453125" customWidth="1"/>
    <col min="15864" max="15870" width="8.7265625" customWidth="1"/>
    <col min="16119" max="16119" width="25.453125" customWidth="1"/>
    <col min="16120" max="16126" width="8.7265625" customWidth="1"/>
  </cols>
  <sheetData>
    <row r="1" spans="1:11" ht="30" customHeight="1">
      <c r="A1" s="634" t="s">
        <v>592</v>
      </c>
      <c r="B1" s="584"/>
      <c r="C1" s="584"/>
      <c r="D1" s="584"/>
      <c r="E1" s="584"/>
      <c r="F1" s="584"/>
      <c r="G1" s="584"/>
      <c r="H1" s="584"/>
      <c r="I1" s="290"/>
      <c r="K1" s="548" t="s">
        <v>612</v>
      </c>
    </row>
    <row r="2" spans="1:11" s="137" customFormat="1" ht="10.5">
      <c r="A2" s="269"/>
      <c r="B2" s="275"/>
      <c r="C2" s="275"/>
      <c r="D2" s="276"/>
      <c r="E2" s="275"/>
      <c r="F2" s="275"/>
      <c r="G2" s="275"/>
      <c r="H2" s="277" t="s">
        <v>216</v>
      </c>
    </row>
    <row r="3" spans="1:11" ht="10.15" customHeight="1">
      <c r="A3" s="278" t="s">
        <v>217</v>
      </c>
      <c r="B3" s="648" t="s">
        <v>0</v>
      </c>
      <c r="C3" s="648" t="s">
        <v>218</v>
      </c>
      <c r="D3" s="648" t="s">
        <v>219</v>
      </c>
      <c r="E3" s="648" t="s">
        <v>220</v>
      </c>
      <c r="F3" s="648" t="s">
        <v>221</v>
      </c>
      <c r="G3" s="648" t="s">
        <v>222</v>
      </c>
      <c r="H3" s="650" t="s">
        <v>223</v>
      </c>
    </row>
    <row r="4" spans="1:11" ht="10.15" customHeight="1">
      <c r="A4" s="291" t="s">
        <v>242</v>
      </c>
      <c r="B4" s="649"/>
      <c r="C4" s="649"/>
      <c r="D4" s="649"/>
      <c r="E4" s="649"/>
      <c r="F4" s="649"/>
      <c r="G4" s="649"/>
      <c r="H4" s="651"/>
    </row>
    <row r="5" spans="1:11" ht="5.15" customHeight="1">
      <c r="A5" s="292"/>
      <c r="B5" s="289"/>
      <c r="C5" s="289"/>
      <c r="D5" s="289"/>
      <c r="E5" s="289"/>
      <c r="F5" s="289"/>
      <c r="G5" s="289"/>
      <c r="H5" s="289"/>
    </row>
    <row r="6" spans="1:11" s="137" customFormat="1" ht="9" customHeight="1">
      <c r="A6" s="282" t="s">
        <v>38</v>
      </c>
      <c r="B6" s="293">
        <v>195414.15426694701</v>
      </c>
      <c r="C6" s="293">
        <v>20398.191112587003</v>
      </c>
      <c r="D6" s="293">
        <v>7350.1431543599974</v>
      </c>
      <c r="E6" s="293">
        <v>36311.911</v>
      </c>
      <c r="F6" s="293">
        <v>41330.067000000003</v>
      </c>
      <c r="G6" s="293">
        <v>11391.359</v>
      </c>
      <c r="H6" s="293">
        <v>78632.482999999993</v>
      </c>
      <c r="I6"/>
    </row>
    <row r="7" spans="1:11" s="137" customFormat="1" ht="9" customHeight="1">
      <c r="A7" s="275" t="s">
        <v>243</v>
      </c>
      <c r="B7" s="293">
        <v>31929.809784581001</v>
      </c>
      <c r="C7" s="284">
        <v>6385.6834208340024</v>
      </c>
      <c r="D7" s="284">
        <v>3017.2913637469987</v>
      </c>
      <c r="E7" s="284">
        <v>6851.13</v>
      </c>
      <c r="F7" s="284">
        <v>8236.732</v>
      </c>
      <c r="G7" s="284">
        <v>6355.62</v>
      </c>
      <c r="H7" s="284">
        <v>1083.3530000000001</v>
      </c>
      <c r="I7"/>
    </row>
    <row r="8" spans="1:11" s="137" customFormat="1" ht="9" customHeight="1">
      <c r="A8" s="275" t="s">
        <v>244</v>
      </c>
      <c r="B8" s="293">
        <v>56437.697328631002</v>
      </c>
      <c r="C8" s="284">
        <v>9313.8333897640005</v>
      </c>
      <c r="D8" s="517" t="s">
        <v>227</v>
      </c>
      <c r="E8" s="284">
        <v>19865.95</v>
      </c>
      <c r="F8" s="284">
        <v>20826.881000000001</v>
      </c>
      <c r="G8" s="284">
        <v>3240.3670000000002</v>
      </c>
      <c r="H8" s="517" t="s">
        <v>227</v>
      </c>
      <c r="I8"/>
    </row>
    <row r="9" spans="1:11" s="137" customFormat="1" ht="9" customHeight="1">
      <c r="A9" s="275" t="s">
        <v>245</v>
      </c>
      <c r="B9" s="293">
        <v>73035.926683985002</v>
      </c>
      <c r="C9" s="284">
        <v>3039.5688322390001</v>
      </c>
      <c r="D9" s="284">
        <v>877.38785174600002</v>
      </c>
      <c r="E9" s="284">
        <v>6860.8280000000004</v>
      </c>
      <c r="F9" s="284" t="s">
        <v>227</v>
      </c>
      <c r="G9" s="284" t="s">
        <v>227</v>
      </c>
      <c r="H9" s="284">
        <v>56362.951000000001</v>
      </c>
      <c r="I9"/>
    </row>
    <row r="10" spans="1:11" s="137" customFormat="1" ht="9" customHeight="1">
      <c r="A10" s="275" t="s">
        <v>246</v>
      </c>
      <c r="B10" s="293">
        <v>32359.595287999997</v>
      </c>
      <c r="C10" s="517">
        <v>1463.844288</v>
      </c>
      <c r="D10" s="517">
        <v>735.23299999999995</v>
      </c>
      <c r="E10" s="284">
        <v>2549.2530000000002</v>
      </c>
      <c r="F10" s="284">
        <v>6678.2629999999999</v>
      </c>
      <c r="G10" s="284" t="s">
        <v>227</v>
      </c>
      <c r="H10" s="517" t="s">
        <v>227</v>
      </c>
      <c r="I10"/>
    </row>
    <row r="11" spans="1:11" s="137" customFormat="1" ht="9" customHeight="1">
      <c r="A11" s="275" t="s">
        <v>247</v>
      </c>
      <c r="B11" s="293">
        <v>128.21899999999999</v>
      </c>
      <c r="C11" s="517">
        <v>90.192999999999998</v>
      </c>
      <c r="D11" s="517" t="s">
        <v>227</v>
      </c>
      <c r="E11" s="284">
        <v>10.526999999999999</v>
      </c>
      <c r="F11" s="284" t="s">
        <v>227</v>
      </c>
      <c r="G11" s="284">
        <v>0</v>
      </c>
      <c r="H11" s="284">
        <v>0</v>
      </c>
      <c r="I11"/>
    </row>
    <row r="12" spans="1:11" s="137" customFormat="1" ht="9" customHeight="1">
      <c r="A12" s="275" t="s">
        <v>248</v>
      </c>
      <c r="B12" s="293">
        <v>919.79</v>
      </c>
      <c r="C12" s="284">
        <v>0</v>
      </c>
      <c r="D12" s="284">
        <v>0</v>
      </c>
      <c r="E12" s="284">
        <v>174.22300000000001</v>
      </c>
      <c r="F12" s="284" t="s">
        <v>227</v>
      </c>
      <c r="G12" s="284" t="s">
        <v>227</v>
      </c>
      <c r="H12" s="284">
        <v>0</v>
      </c>
      <c r="I12"/>
    </row>
    <row r="13" spans="1:11" s="137" customFormat="1" ht="9" customHeight="1">
      <c r="A13" s="275" t="s">
        <v>249</v>
      </c>
      <c r="B13" s="293">
        <v>603.11618175000001</v>
      </c>
      <c r="C13" s="284">
        <v>105.06818175000001</v>
      </c>
      <c r="D13" s="284">
        <v>0</v>
      </c>
      <c r="E13" s="284">
        <v>0</v>
      </c>
      <c r="F13" s="284">
        <v>0</v>
      </c>
      <c r="G13" s="284">
        <v>498.048</v>
      </c>
      <c r="H13" s="284">
        <v>0</v>
      </c>
      <c r="I13"/>
    </row>
    <row r="14" spans="1:11" ht="5.15" customHeight="1" thickBot="1">
      <c r="A14" s="294"/>
      <c r="B14" s="294"/>
      <c r="C14" s="294"/>
      <c r="D14" s="294"/>
      <c r="E14" s="294"/>
      <c r="F14" s="294"/>
      <c r="G14" s="294"/>
      <c r="H14" s="294"/>
    </row>
    <row r="15" spans="1:11" ht="9" customHeight="1" thickTop="1">
      <c r="A15" s="295" t="s">
        <v>136</v>
      </c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F22D-4F24-430F-A959-3B320CDF5476}">
  <sheetPr codeName="Sheet28"/>
  <dimension ref="A1:K24"/>
  <sheetViews>
    <sheetView showGridLines="0" zoomScaleNormal="100" workbookViewId="0">
      <selection sqref="A1:H1"/>
    </sheetView>
  </sheetViews>
  <sheetFormatPr defaultRowHeight="12.5"/>
  <cols>
    <col min="1" max="1" width="32.81640625" bestFit="1" customWidth="1"/>
    <col min="2" max="2" width="8.453125" bestFit="1" customWidth="1"/>
    <col min="3" max="8" width="7.81640625" customWidth="1"/>
    <col min="9" max="9" width="9.1796875" customWidth="1"/>
    <col min="230" max="230" width="32.81640625" bestFit="1" customWidth="1"/>
    <col min="231" max="231" width="8.453125" bestFit="1" customWidth="1"/>
    <col min="232" max="237" width="7.81640625" customWidth="1"/>
    <col min="486" max="486" width="32.81640625" bestFit="1" customWidth="1"/>
    <col min="487" max="487" width="8.453125" bestFit="1" customWidth="1"/>
    <col min="488" max="493" width="7.81640625" customWidth="1"/>
    <col min="742" max="742" width="32.81640625" bestFit="1" customWidth="1"/>
    <col min="743" max="743" width="8.453125" bestFit="1" customWidth="1"/>
    <col min="744" max="749" width="7.81640625" customWidth="1"/>
    <col min="998" max="998" width="32.81640625" bestFit="1" customWidth="1"/>
    <col min="999" max="999" width="8.453125" bestFit="1" customWidth="1"/>
    <col min="1000" max="1005" width="7.81640625" customWidth="1"/>
    <col min="1254" max="1254" width="32.81640625" bestFit="1" customWidth="1"/>
    <col min="1255" max="1255" width="8.453125" bestFit="1" customWidth="1"/>
    <col min="1256" max="1261" width="7.81640625" customWidth="1"/>
    <col min="1510" max="1510" width="32.81640625" bestFit="1" customWidth="1"/>
    <col min="1511" max="1511" width="8.453125" bestFit="1" customWidth="1"/>
    <col min="1512" max="1517" width="7.81640625" customWidth="1"/>
    <col min="1766" max="1766" width="32.81640625" bestFit="1" customWidth="1"/>
    <col min="1767" max="1767" width="8.453125" bestFit="1" customWidth="1"/>
    <col min="1768" max="1773" width="7.81640625" customWidth="1"/>
    <col min="2022" max="2022" width="32.81640625" bestFit="1" customWidth="1"/>
    <col min="2023" max="2023" width="8.453125" bestFit="1" customWidth="1"/>
    <col min="2024" max="2029" width="7.81640625" customWidth="1"/>
    <col min="2278" max="2278" width="32.81640625" bestFit="1" customWidth="1"/>
    <col min="2279" max="2279" width="8.453125" bestFit="1" customWidth="1"/>
    <col min="2280" max="2285" width="7.81640625" customWidth="1"/>
    <col min="2534" max="2534" width="32.81640625" bestFit="1" customWidth="1"/>
    <col min="2535" max="2535" width="8.453125" bestFit="1" customWidth="1"/>
    <col min="2536" max="2541" width="7.81640625" customWidth="1"/>
    <col min="2790" max="2790" width="32.81640625" bestFit="1" customWidth="1"/>
    <col min="2791" max="2791" width="8.453125" bestFit="1" customWidth="1"/>
    <col min="2792" max="2797" width="7.81640625" customWidth="1"/>
    <col min="3046" max="3046" width="32.81640625" bestFit="1" customWidth="1"/>
    <col min="3047" max="3047" width="8.453125" bestFit="1" customWidth="1"/>
    <col min="3048" max="3053" width="7.81640625" customWidth="1"/>
    <col min="3302" max="3302" width="32.81640625" bestFit="1" customWidth="1"/>
    <col min="3303" max="3303" width="8.453125" bestFit="1" customWidth="1"/>
    <col min="3304" max="3309" width="7.81640625" customWidth="1"/>
    <col min="3558" max="3558" width="32.81640625" bestFit="1" customWidth="1"/>
    <col min="3559" max="3559" width="8.453125" bestFit="1" customWidth="1"/>
    <col min="3560" max="3565" width="7.81640625" customWidth="1"/>
    <col min="3814" max="3814" width="32.81640625" bestFit="1" customWidth="1"/>
    <col min="3815" max="3815" width="8.453125" bestFit="1" customWidth="1"/>
    <col min="3816" max="3821" width="7.81640625" customWidth="1"/>
    <col min="4070" max="4070" width="32.81640625" bestFit="1" customWidth="1"/>
    <col min="4071" max="4071" width="8.453125" bestFit="1" customWidth="1"/>
    <col min="4072" max="4077" width="7.81640625" customWidth="1"/>
    <col min="4326" max="4326" width="32.81640625" bestFit="1" customWidth="1"/>
    <col min="4327" max="4327" width="8.453125" bestFit="1" customWidth="1"/>
    <col min="4328" max="4333" width="7.81640625" customWidth="1"/>
    <col min="4582" max="4582" width="32.81640625" bestFit="1" customWidth="1"/>
    <col min="4583" max="4583" width="8.453125" bestFit="1" customWidth="1"/>
    <col min="4584" max="4589" width="7.81640625" customWidth="1"/>
    <col min="4838" max="4838" width="32.81640625" bestFit="1" customWidth="1"/>
    <col min="4839" max="4839" width="8.453125" bestFit="1" customWidth="1"/>
    <col min="4840" max="4845" width="7.81640625" customWidth="1"/>
    <col min="5094" max="5094" width="32.81640625" bestFit="1" customWidth="1"/>
    <col min="5095" max="5095" width="8.453125" bestFit="1" customWidth="1"/>
    <col min="5096" max="5101" width="7.81640625" customWidth="1"/>
    <col min="5350" max="5350" width="32.81640625" bestFit="1" customWidth="1"/>
    <col min="5351" max="5351" width="8.453125" bestFit="1" customWidth="1"/>
    <col min="5352" max="5357" width="7.81640625" customWidth="1"/>
    <col min="5606" max="5606" width="32.81640625" bestFit="1" customWidth="1"/>
    <col min="5607" max="5607" width="8.453125" bestFit="1" customWidth="1"/>
    <col min="5608" max="5613" width="7.81640625" customWidth="1"/>
    <col min="5862" max="5862" width="32.81640625" bestFit="1" customWidth="1"/>
    <col min="5863" max="5863" width="8.453125" bestFit="1" customWidth="1"/>
    <col min="5864" max="5869" width="7.81640625" customWidth="1"/>
    <col min="6118" max="6118" width="32.81640625" bestFit="1" customWidth="1"/>
    <col min="6119" max="6119" width="8.453125" bestFit="1" customWidth="1"/>
    <col min="6120" max="6125" width="7.81640625" customWidth="1"/>
    <col min="6374" max="6374" width="32.81640625" bestFit="1" customWidth="1"/>
    <col min="6375" max="6375" width="8.453125" bestFit="1" customWidth="1"/>
    <col min="6376" max="6381" width="7.81640625" customWidth="1"/>
    <col min="6630" max="6630" width="32.81640625" bestFit="1" customWidth="1"/>
    <col min="6631" max="6631" width="8.453125" bestFit="1" customWidth="1"/>
    <col min="6632" max="6637" width="7.81640625" customWidth="1"/>
    <col min="6886" max="6886" width="32.81640625" bestFit="1" customWidth="1"/>
    <col min="6887" max="6887" width="8.453125" bestFit="1" customWidth="1"/>
    <col min="6888" max="6893" width="7.81640625" customWidth="1"/>
    <col min="7142" max="7142" width="32.81640625" bestFit="1" customWidth="1"/>
    <col min="7143" max="7143" width="8.453125" bestFit="1" customWidth="1"/>
    <col min="7144" max="7149" width="7.81640625" customWidth="1"/>
    <col min="7398" max="7398" width="32.81640625" bestFit="1" customWidth="1"/>
    <col min="7399" max="7399" width="8.453125" bestFit="1" customWidth="1"/>
    <col min="7400" max="7405" width="7.81640625" customWidth="1"/>
    <col min="7654" max="7654" width="32.81640625" bestFit="1" customWidth="1"/>
    <col min="7655" max="7655" width="8.453125" bestFit="1" customWidth="1"/>
    <col min="7656" max="7661" width="7.81640625" customWidth="1"/>
    <col min="7910" max="7910" width="32.81640625" bestFit="1" customWidth="1"/>
    <col min="7911" max="7911" width="8.453125" bestFit="1" customWidth="1"/>
    <col min="7912" max="7917" width="7.81640625" customWidth="1"/>
    <col min="8166" max="8166" width="32.81640625" bestFit="1" customWidth="1"/>
    <col min="8167" max="8167" width="8.453125" bestFit="1" customWidth="1"/>
    <col min="8168" max="8173" width="7.81640625" customWidth="1"/>
    <col min="8422" max="8422" width="32.81640625" bestFit="1" customWidth="1"/>
    <col min="8423" max="8423" width="8.453125" bestFit="1" customWidth="1"/>
    <col min="8424" max="8429" width="7.81640625" customWidth="1"/>
    <col min="8678" max="8678" width="32.81640625" bestFit="1" customWidth="1"/>
    <col min="8679" max="8679" width="8.453125" bestFit="1" customWidth="1"/>
    <col min="8680" max="8685" width="7.81640625" customWidth="1"/>
    <col min="8934" max="8934" width="32.81640625" bestFit="1" customWidth="1"/>
    <col min="8935" max="8935" width="8.453125" bestFit="1" customWidth="1"/>
    <col min="8936" max="8941" width="7.81640625" customWidth="1"/>
    <col min="9190" max="9190" width="32.81640625" bestFit="1" customWidth="1"/>
    <col min="9191" max="9191" width="8.453125" bestFit="1" customWidth="1"/>
    <col min="9192" max="9197" width="7.81640625" customWidth="1"/>
    <col min="9446" max="9446" width="32.81640625" bestFit="1" customWidth="1"/>
    <col min="9447" max="9447" width="8.453125" bestFit="1" customWidth="1"/>
    <col min="9448" max="9453" width="7.81640625" customWidth="1"/>
    <col min="9702" max="9702" width="32.81640625" bestFit="1" customWidth="1"/>
    <col min="9703" max="9703" width="8.453125" bestFit="1" customWidth="1"/>
    <col min="9704" max="9709" width="7.81640625" customWidth="1"/>
    <col min="9958" max="9958" width="32.81640625" bestFit="1" customWidth="1"/>
    <col min="9959" max="9959" width="8.453125" bestFit="1" customWidth="1"/>
    <col min="9960" max="9965" width="7.81640625" customWidth="1"/>
    <col min="10214" max="10214" width="32.81640625" bestFit="1" customWidth="1"/>
    <col min="10215" max="10215" width="8.453125" bestFit="1" customWidth="1"/>
    <col min="10216" max="10221" width="7.81640625" customWidth="1"/>
    <col min="10470" max="10470" width="32.81640625" bestFit="1" customWidth="1"/>
    <col min="10471" max="10471" width="8.453125" bestFit="1" customWidth="1"/>
    <col min="10472" max="10477" width="7.81640625" customWidth="1"/>
    <col min="10726" max="10726" width="32.81640625" bestFit="1" customWidth="1"/>
    <col min="10727" max="10727" width="8.453125" bestFit="1" customWidth="1"/>
    <col min="10728" max="10733" width="7.81640625" customWidth="1"/>
    <col min="10982" max="10982" width="32.81640625" bestFit="1" customWidth="1"/>
    <col min="10983" max="10983" width="8.453125" bestFit="1" customWidth="1"/>
    <col min="10984" max="10989" width="7.81640625" customWidth="1"/>
    <col min="11238" max="11238" width="32.81640625" bestFit="1" customWidth="1"/>
    <col min="11239" max="11239" width="8.453125" bestFit="1" customWidth="1"/>
    <col min="11240" max="11245" width="7.81640625" customWidth="1"/>
    <col min="11494" max="11494" width="32.81640625" bestFit="1" customWidth="1"/>
    <col min="11495" max="11495" width="8.453125" bestFit="1" customWidth="1"/>
    <col min="11496" max="11501" width="7.81640625" customWidth="1"/>
    <col min="11750" max="11750" width="32.81640625" bestFit="1" customWidth="1"/>
    <col min="11751" max="11751" width="8.453125" bestFit="1" customWidth="1"/>
    <col min="11752" max="11757" width="7.81640625" customWidth="1"/>
    <col min="12006" max="12006" width="32.81640625" bestFit="1" customWidth="1"/>
    <col min="12007" max="12007" width="8.453125" bestFit="1" customWidth="1"/>
    <col min="12008" max="12013" width="7.81640625" customWidth="1"/>
    <col min="12262" max="12262" width="32.81640625" bestFit="1" customWidth="1"/>
    <col min="12263" max="12263" width="8.453125" bestFit="1" customWidth="1"/>
    <col min="12264" max="12269" width="7.81640625" customWidth="1"/>
    <col min="12518" max="12518" width="32.81640625" bestFit="1" customWidth="1"/>
    <col min="12519" max="12519" width="8.453125" bestFit="1" customWidth="1"/>
    <col min="12520" max="12525" width="7.81640625" customWidth="1"/>
    <col min="12774" max="12774" width="32.81640625" bestFit="1" customWidth="1"/>
    <col min="12775" max="12775" width="8.453125" bestFit="1" customWidth="1"/>
    <col min="12776" max="12781" width="7.81640625" customWidth="1"/>
    <col min="13030" max="13030" width="32.81640625" bestFit="1" customWidth="1"/>
    <col min="13031" max="13031" width="8.453125" bestFit="1" customWidth="1"/>
    <col min="13032" max="13037" width="7.81640625" customWidth="1"/>
    <col min="13286" max="13286" width="32.81640625" bestFit="1" customWidth="1"/>
    <col min="13287" max="13287" width="8.453125" bestFit="1" customWidth="1"/>
    <col min="13288" max="13293" width="7.81640625" customWidth="1"/>
    <col min="13542" max="13542" width="32.81640625" bestFit="1" customWidth="1"/>
    <col min="13543" max="13543" width="8.453125" bestFit="1" customWidth="1"/>
    <col min="13544" max="13549" width="7.81640625" customWidth="1"/>
    <col min="13798" max="13798" width="32.81640625" bestFit="1" customWidth="1"/>
    <col min="13799" max="13799" width="8.453125" bestFit="1" customWidth="1"/>
    <col min="13800" max="13805" width="7.81640625" customWidth="1"/>
    <col min="14054" max="14054" width="32.81640625" bestFit="1" customWidth="1"/>
    <col min="14055" max="14055" width="8.453125" bestFit="1" customWidth="1"/>
    <col min="14056" max="14061" width="7.81640625" customWidth="1"/>
    <col min="14310" max="14310" width="32.81640625" bestFit="1" customWidth="1"/>
    <col min="14311" max="14311" width="8.453125" bestFit="1" customWidth="1"/>
    <col min="14312" max="14317" width="7.81640625" customWidth="1"/>
    <col min="14566" max="14566" width="32.81640625" bestFit="1" customWidth="1"/>
    <col min="14567" max="14567" width="8.453125" bestFit="1" customWidth="1"/>
    <col min="14568" max="14573" width="7.81640625" customWidth="1"/>
    <col min="14822" max="14822" width="32.81640625" bestFit="1" customWidth="1"/>
    <col min="14823" max="14823" width="8.453125" bestFit="1" customWidth="1"/>
    <col min="14824" max="14829" width="7.81640625" customWidth="1"/>
    <col min="15078" max="15078" width="32.81640625" bestFit="1" customWidth="1"/>
    <col min="15079" max="15079" width="8.453125" bestFit="1" customWidth="1"/>
    <col min="15080" max="15085" width="7.81640625" customWidth="1"/>
    <col min="15334" max="15334" width="32.81640625" bestFit="1" customWidth="1"/>
    <col min="15335" max="15335" width="8.453125" bestFit="1" customWidth="1"/>
    <col min="15336" max="15341" width="7.81640625" customWidth="1"/>
    <col min="15590" max="15590" width="32.81640625" bestFit="1" customWidth="1"/>
    <col min="15591" max="15591" width="8.453125" bestFit="1" customWidth="1"/>
    <col min="15592" max="15597" width="7.81640625" customWidth="1"/>
    <col min="15846" max="15846" width="32.81640625" bestFit="1" customWidth="1"/>
    <col min="15847" max="15847" width="8.453125" bestFit="1" customWidth="1"/>
    <col min="15848" max="15853" width="7.81640625" customWidth="1"/>
    <col min="16102" max="16102" width="32.81640625" bestFit="1" customWidth="1"/>
    <col min="16103" max="16103" width="8.453125" bestFit="1" customWidth="1"/>
    <col min="16104" max="16109" width="7.81640625" customWidth="1"/>
  </cols>
  <sheetData>
    <row r="1" spans="1:11" ht="30" customHeight="1">
      <c r="A1" s="634" t="s">
        <v>593</v>
      </c>
      <c r="B1" s="584"/>
      <c r="C1" s="584"/>
      <c r="D1" s="584"/>
      <c r="E1" s="584"/>
      <c r="F1" s="584"/>
      <c r="G1" s="584"/>
      <c r="H1" s="584"/>
      <c r="K1" s="548" t="s">
        <v>612</v>
      </c>
    </row>
    <row r="2" spans="1:11" s="137" customFormat="1" ht="9" customHeight="1">
      <c r="A2" s="269"/>
      <c r="B2" s="275"/>
      <c r="C2" s="275"/>
      <c r="D2" s="276"/>
      <c r="E2" s="275"/>
      <c r="F2" s="275"/>
      <c r="G2" s="275"/>
      <c r="H2" s="277" t="s">
        <v>216</v>
      </c>
    </row>
    <row r="3" spans="1:11" s="137" customFormat="1" ht="10.15" customHeight="1">
      <c r="A3" s="278" t="s">
        <v>217</v>
      </c>
      <c r="B3" s="648" t="s">
        <v>0</v>
      </c>
      <c r="C3" s="648" t="s">
        <v>218</v>
      </c>
      <c r="D3" s="648" t="s">
        <v>219</v>
      </c>
      <c r="E3" s="648" t="s">
        <v>220</v>
      </c>
      <c r="F3" s="648" t="s">
        <v>221</v>
      </c>
      <c r="G3" s="648" t="s">
        <v>222</v>
      </c>
      <c r="H3" s="650" t="s">
        <v>223</v>
      </c>
    </row>
    <row r="4" spans="1:11" s="137" customFormat="1" ht="10.15" customHeight="1">
      <c r="A4" s="279" t="s">
        <v>202</v>
      </c>
      <c r="B4" s="649"/>
      <c r="C4" s="649"/>
      <c r="D4" s="649"/>
      <c r="E4" s="649"/>
      <c r="F4" s="649"/>
      <c r="G4" s="649"/>
      <c r="H4" s="651"/>
    </row>
    <row r="5" spans="1:11" s="137" customFormat="1" ht="5.15" customHeight="1">
      <c r="A5" s="292"/>
      <c r="B5" s="281"/>
      <c r="C5" s="281"/>
      <c r="D5" s="281"/>
      <c r="E5" s="281"/>
      <c r="F5" s="281"/>
      <c r="G5" s="281"/>
      <c r="H5" s="281"/>
    </row>
    <row r="6" spans="1:11" s="137" customFormat="1" ht="10" customHeight="1">
      <c r="A6" s="282" t="s">
        <v>0</v>
      </c>
      <c r="B6" s="150">
        <v>391762.37235779304</v>
      </c>
      <c r="C6" s="150">
        <v>50761.638708550992</v>
      </c>
      <c r="D6" s="150">
        <v>27099.487649242001</v>
      </c>
      <c r="E6" s="150">
        <v>93256.309000000008</v>
      </c>
      <c r="F6" s="150">
        <v>123196.76699999999</v>
      </c>
      <c r="G6" s="150">
        <v>46906.314999999995</v>
      </c>
      <c r="H6" s="150">
        <v>50541.85500000001</v>
      </c>
    </row>
    <row r="7" spans="1:11" s="137" customFormat="1" ht="10" customHeight="1">
      <c r="A7" s="275" t="s">
        <v>224</v>
      </c>
      <c r="B7" s="150">
        <v>7554.8466875209997</v>
      </c>
      <c r="C7" s="143">
        <v>1054.2816875209999</v>
      </c>
      <c r="D7" s="143">
        <v>214.92099999999999</v>
      </c>
      <c r="E7" s="143">
        <v>1439.2840000000001</v>
      </c>
      <c r="F7" s="365">
        <v>3756.0309999999999</v>
      </c>
      <c r="G7" s="365">
        <v>0</v>
      </c>
      <c r="H7" s="143">
        <v>1090.329</v>
      </c>
    </row>
    <row r="8" spans="1:11" s="137" customFormat="1" ht="10" customHeight="1">
      <c r="A8" s="275" t="s">
        <v>225</v>
      </c>
      <c r="B8" s="150">
        <v>68299.310531381998</v>
      </c>
      <c r="C8" s="143">
        <v>10468.205756847998</v>
      </c>
      <c r="D8" s="143">
        <v>9563.2677745339988</v>
      </c>
      <c r="E8" s="143">
        <v>15415.556</v>
      </c>
      <c r="F8" s="143">
        <v>10554.428</v>
      </c>
      <c r="G8" s="143">
        <v>10149.819</v>
      </c>
      <c r="H8" s="143">
        <v>12148.034</v>
      </c>
    </row>
    <row r="9" spans="1:11" s="137" customFormat="1" ht="10" customHeight="1">
      <c r="A9" s="275" t="s">
        <v>226</v>
      </c>
      <c r="B9" s="150">
        <v>16630.097348015999</v>
      </c>
      <c r="C9" s="143">
        <v>1922.7347318740001</v>
      </c>
      <c r="D9" s="143">
        <v>2472.3316161420003</v>
      </c>
      <c r="E9" s="143">
        <v>7285.3</v>
      </c>
      <c r="F9" s="143">
        <v>1969.8510000000001</v>
      </c>
      <c r="G9" s="365">
        <v>2979.88</v>
      </c>
      <c r="H9" s="365">
        <v>0</v>
      </c>
    </row>
    <row r="10" spans="1:11" s="137" customFormat="1" ht="10" customHeight="1">
      <c r="A10" s="275" t="s">
        <v>228</v>
      </c>
      <c r="B10" s="150" t="s">
        <v>227</v>
      </c>
      <c r="C10" s="143">
        <v>671.59894160099998</v>
      </c>
      <c r="D10" s="143">
        <v>1092.299994252</v>
      </c>
      <c r="E10" s="143">
        <v>1295.7629999999999</v>
      </c>
      <c r="F10" s="143" t="s">
        <v>227</v>
      </c>
      <c r="G10" s="143">
        <v>1329.809</v>
      </c>
      <c r="H10" s="143" t="s">
        <v>227</v>
      </c>
    </row>
    <row r="11" spans="1:11" s="137" customFormat="1" ht="10" customHeight="1">
      <c r="A11" s="275" t="s">
        <v>229</v>
      </c>
      <c r="B11" s="150">
        <v>5294.0589977519994</v>
      </c>
      <c r="C11" s="143">
        <v>228.687087195</v>
      </c>
      <c r="D11" s="143">
        <v>885.47891055699995</v>
      </c>
      <c r="E11" s="143">
        <v>985.03099999999995</v>
      </c>
      <c r="F11" s="143">
        <v>1574.848</v>
      </c>
      <c r="G11" s="365">
        <v>1620.0139999999999</v>
      </c>
      <c r="H11" s="365">
        <v>0</v>
      </c>
    </row>
    <row r="12" spans="1:11" s="137" customFormat="1" ht="10" customHeight="1">
      <c r="A12" s="275" t="s">
        <v>230</v>
      </c>
      <c r="B12" s="150">
        <v>52522.693623821004</v>
      </c>
      <c r="C12" s="143">
        <v>2630.2802177980002</v>
      </c>
      <c r="D12" s="143">
        <v>2679.1694060229997</v>
      </c>
      <c r="E12" s="143">
        <v>22397.662</v>
      </c>
      <c r="F12" s="143">
        <v>21497.040000000001</v>
      </c>
      <c r="G12" s="143">
        <v>3318.5419999999999</v>
      </c>
      <c r="H12" s="143">
        <v>0</v>
      </c>
    </row>
    <row r="13" spans="1:11" s="137" customFormat="1" ht="10" customHeight="1">
      <c r="A13" s="275" t="s">
        <v>231</v>
      </c>
      <c r="B13" s="150" t="s">
        <v>227</v>
      </c>
      <c r="C13" s="143">
        <v>0</v>
      </c>
      <c r="D13" s="143">
        <v>0</v>
      </c>
      <c r="E13" s="143">
        <v>0</v>
      </c>
      <c r="F13" s="143">
        <v>0</v>
      </c>
      <c r="G13" s="143">
        <v>0</v>
      </c>
      <c r="H13" s="143" t="s">
        <v>227</v>
      </c>
    </row>
    <row r="14" spans="1:11" s="137" customFormat="1" ht="10" customHeight="1">
      <c r="A14" s="275" t="s">
        <v>232</v>
      </c>
      <c r="B14" s="150">
        <v>38237.369891555994</v>
      </c>
      <c r="C14" s="143">
        <v>5593.0216915560013</v>
      </c>
      <c r="D14" s="143">
        <v>3335.7092000000002</v>
      </c>
      <c r="E14" s="143">
        <v>10286.029</v>
      </c>
      <c r="F14" s="365">
        <v>12588.721</v>
      </c>
      <c r="G14" s="365" t="s">
        <v>227</v>
      </c>
      <c r="H14" s="143" t="s">
        <v>227</v>
      </c>
    </row>
    <row r="15" spans="1:11" s="137" customFormat="1" ht="10" customHeight="1">
      <c r="A15" s="275" t="s">
        <v>233</v>
      </c>
      <c r="B15" s="150">
        <v>11280.179403034001</v>
      </c>
      <c r="C15" s="143">
        <v>681.09440303399992</v>
      </c>
      <c r="D15" s="143">
        <v>1324.9649999999999</v>
      </c>
      <c r="E15" s="143">
        <v>3119.4609999999998</v>
      </c>
      <c r="F15" s="365">
        <v>3469.2910000000002</v>
      </c>
      <c r="G15" s="365" t="s">
        <v>227</v>
      </c>
      <c r="H15" s="365" t="s">
        <v>227</v>
      </c>
    </row>
    <row r="16" spans="1:11" s="137" customFormat="1" ht="10" customHeight="1">
      <c r="A16" s="275" t="s">
        <v>234</v>
      </c>
      <c r="B16" s="150">
        <v>40828.019598034007</v>
      </c>
      <c r="C16" s="143">
        <v>4456.2990288890005</v>
      </c>
      <c r="D16" s="143" t="s">
        <v>227</v>
      </c>
      <c r="E16" s="143">
        <v>4353.1189999999997</v>
      </c>
      <c r="F16" s="143">
        <v>23516.454000000002</v>
      </c>
      <c r="G16" s="365">
        <v>1583.127</v>
      </c>
      <c r="H16" s="365" t="s">
        <v>227</v>
      </c>
    </row>
    <row r="17" spans="1:8" s="137" customFormat="1" ht="10" customHeight="1">
      <c r="A17" s="275" t="s">
        <v>235</v>
      </c>
      <c r="B17" s="150">
        <v>37868.341379573998</v>
      </c>
      <c r="C17" s="143">
        <v>2302.9173795739998</v>
      </c>
      <c r="D17" s="143" t="s">
        <v>227</v>
      </c>
      <c r="E17" s="143">
        <v>3483.5419999999999</v>
      </c>
      <c r="F17" s="143">
        <v>31275.035</v>
      </c>
      <c r="G17" s="143" t="s">
        <v>227</v>
      </c>
      <c r="H17" s="143">
        <v>0</v>
      </c>
    </row>
    <row r="18" spans="1:8" s="137" customFormat="1" ht="10" customHeight="1">
      <c r="A18" s="275" t="s">
        <v>236</v>
      </c>
      <c r="B18" s="150">
        <v>14769.436314752</v>
      </c>
      <c r="C18" s="143">
        <v>3237.5724908490001</v>
      </c>
      <c r="D18" s="143">
        <v>692.54382390299997</v>
      </c>
      <c r="E18" s="143">
        <v>5938.3760000000002</v>
      </c>
      <c r="F18" s="143">
        <v>3962.893</v>
      </c>
      <c r="G18" s="143">
        <v>938.05100000000004</v>
      </c>
      <c r="H18" s="143">
        <v>0</v>
      </c>
    </row>
    <row r="19" spans="1:8" s="137" customFormat="1" ht="10" customHeight="1">
      <c r="A19" s="275" t="s">
        <v>237</v>
      </c>
      <c r="B19" s="150">
        <v>8074.3792947709999</v>
      </c>
      <c r="C19" s="143">
        <v>946.45829477100006</v>
      </c>
      <c r="D19" s="143">
        <v>231.22900000000001</v>
      </c>
      <c r="E19" s="143">
        <v>1235.7539999999999</v>
      </c>
      <c r="F19" s="143">
        <v>2068.8829999999998</v>
      </c>
      <c r="G19" s="143">
        <v>973.96500000000003</v>
      </c>
      <c r="H19" s="143">
        <v>2618.09</v>
      </c>
    </row>
    <row r="20" spans="1:8" s="137" customFormat="1" ht="10" customHeight="1">
      <c r="A20" s="275" t="s">
        <v>238</v>
      </c>
      <c r="B20" s="150">
        <v>17306.189444588003</v>
      </c>
      <c r="C20" s="143">
        <v>419.77320897200002</v>
      </c>
      <c r="D20" s="143">
        <v>539.34123561600006</v>
      </c>
      <c r="E20" s="143">
        <v>3536.5529999999999</v>
      </c>
      <c r="F20" s="143">
        <v>4272.049</v>
      </c>
      <c r="G20" s="143">
        <v>3477.386</v>
      </c>
      <c r="H20" s="143">
        <v>5061.0870000000004</v>
      </c>
    </row>
    <row r="21" spans="1:8" s="137" customFormat="1" ht="10" customHeight="1">
      <c r="A21" s="275" t="s">
        <v>239</v>
      </c>
      <c r="B21" s="150">
        <v>19718.350391499003</v>
      </c>
      <c r="C21" s="143">
        <v>7225.8692724290004</v>
      </c>
      <c r="D21" s="143">
        <v>1494.66311907</v>
      </c>
      <c r="E21" s="143">
        <v>3663.95</v>
      </c>
      <c r="F21" s="143">
        <v>1908.127</v>
      </c>
      <c r="G21" s="143">
        <v>4393.6289999999999</v>
      </c>
      <c r="H21" s="143">
        <v>1032.1120000000001</v>
      </c>
    </row>
    <row r="22" spans="1:8" s="137" customFormat="1" ht="10" customHeight="1">
      <c r="A22" s="275" t="s">
        <v>240</v>
      </c>
      <c r="B22" s="150">
        <v>34677.249515640004</v>
      </c>
      <c r="C22" s="143">
        <v>8922.8445156399994</v>
      </c>
      <c r="D22" s="143">
        <v>672.66899999999998</v>
      </c>
      <c r="E22" s="143">
        <v>8820.9290000000001</v>
      </c>
      <c r="F22" s="365" t="s">
        <v>227</v>
      </c>
      <c r="G22" s="143">
        <v>13146.294</v>
      </c>
      <c r="H22" s="365" t="s">
        <v>227</v>
      </c>
    </row>
    <row r="23" spans="1:8" ht="5.15" customHeight="1" thickBot="1">
      <c r="A23" s="294"/>
      <c r="B23" s="294"/>
      <c r="C23" s="294"/>
      <c r="D23" s="294"/>
      <c r="E23" s="294"/>
      <c r="F23" s="294"/>
      <c r="G23" s="294"/>
      <c r="H23" s="294"/>
    </row>
    <row r="24" spans="1:8" ht="9" customHeight="1" thickTop="1">
      <c r="A24" s="295" t="s">
        <v>136</v>
      </c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FE325-FFE3-4AD1-B7D9-83C07C323775}">
  <sheetPr codeName="Sheet29"/>
  <dimension ref="A1:L24"/>
  <sheetViews>
    <sheetView showGridLines="0" zoomScaleNormal="100" workbookViewId="0">
      <selection sqref="A1:I1"/>
    </sheetView>
  </sheetViews>
  <sheetFormatPr defaultRowHeight="12.5"/>
  <cols>
    <col min="1" max="1" width="29.7265625" customWidth="1"/>
    <col min="2" max="2" width="8.453125" bestFit="1" customWidth="1"/>
    <col min="3" max="3" width="7" customWidth="1"/>
    <col min="4" max="5" width="7.7265625" bestFit="1" customWidth="1"/>
    <col min="6" max="6" width="7.453125" bestFit="1" customWidth="1"/>
    <col min="7" max="9" width="7" customWidth="1"/>
    <col min="10" max="10" width="9.1796875" customWidth="1"/>
    <col min="228" max="228" width="32.1796875" bestFit="1" customWidth="1"/>
    <col min="229" max="229" width="8.453125" bestFit="1" customWidth="1"/>
    <col min="230" max="230" width="7" customWidth="1"/>
    <col min="231" max="232" width="7.7265625" bestFit="1" customWidth="1"/>
    <col min="233" max="233" width="7.453125" bestFit="1" customWidth="1"/>
    <col min="234" max="236" width="7" customWidth="1"/>
    <col min="484" max="484" width="32.1796875" bestFit="1" customWidth="1"/>
    <col min="485" max="485" width="8.453125" bestFit="1" customWidth="1"/>
    <col min="486" max="486" width="7" customWidth="1"/>
    <col min="487" max="488" width="7.7265625" bestFit="1" customWidth="1"/>
    <col min="489" max="489" width="7.453125" bestFit="1" customWidth="1"/>
    <col min="490" max="492" width="7" customWidth="1"/>
    <col min="740" max="740" width="32.1796875" bestFit="1" customWidth="1"/>
    <col min="741" max="741" width="8.453125" bestFit="1" customWidth="1"/>
    <col min="742" max="742" width="7" customWidth="1"/>
    <col min="743" max="744" width="7.7265625" bestFit="1" customWidth="1"/>
    <col min="745" max="745" width="7.453125" bestFit="1" customWidth="1"/>
    <col min="746" max="748" width="7" customWidth="1"/>
    <col min="996" max="996" width="32.1796875" bestFit="1" customWidth="1"/>
    <col min="997" max="997" width="8.453125" bestFit="1" customWidth="1"/>
    <col min="998" max="998" width="7" customWidth="1"/>
    <col min="999" max="1000" width="7.7265625" bestFit="1" customWidth="1"/>
    <col min="1001" max="1001" width="7.453125" bestFit="1" customWidth="1"/>
    <col min="1002" max="1004" width="7" customWidth="1"/>
    <col min="1252" max="1252" width="32.1796875" bestFit="1" customWidth="1"/>
    <col min="1253" max="1253" width="8.453125" bestFit="1" customWidth="1"/>
    <col min="1254" max="1254" width="7" customWidth="1"/>
    <col min="1255" max="1256" width="7.7265625" bestFit="1" customWidth="1"/>
    <col min="1257" max="1257" width="7.453125" bestFit="1" customWidth="1"/>
    <col min="1258" max="1260" width="7" customWidth="1"/>
    <col min="1508" max="1508" width="32.1796875" bestFit="1" customWidth="1"/>
    <col min="1509" max="1509" width="8.453125" bestFit="1" customWidth="1"/>
    <col min="1510" max="1510" width="7" customWidth="1"/>
    <col min="1511" max="1512" width="7.7265625" bestFit="1" customWidth="1"/>
    <col min="1513" max="1513" width="7.453125" bestFit="1" customWidth="1"/>
    <col min="1514" max="1516" width="7" customWidth="1"/>
    <col min="1764" max="1764" width="32.1796875" bestFit="1" customWidth="1"/>
    <col min="1765" max="1765" width="8.453125" bestFit="1" customWidth="1"/>
    <col min="1766" max="1766" width="7" customWidth="1"/>
    <col min="1767" max="1768" width="7.7265625" bestFit="1" customWidth="1"/>
    <col min="1769" max="1769" width="7.453125" bestFit="1" customWidth="1"/>
    <col min="1770" max="1772" width="7" customWidth="1"/>
    <col min="2020" max="2020" width="32.1796875" bestFit="1" customWidth="1"/>
    <col min="2021" max="2021" width="8.453125" bestFit="1" customWidth="1"/>
    <col min="2022" max="2022" width="7" customWidth="1"/>
    <col min="2023" max="2024" width="7.7265625" bestFit="1" customWidth="1"/>
    <col min="2025" max="2025" width="7.453125" bestFit="1" customWidth="1"/>
    <col min="2026" max="2028" width="7" customWidth="1"/>
    <col min="2276" max="2276" width="32.1796875" bestFit="1" customWidth="1"/>
    <col min="2277" max="2277" width="8.453125" bestFit="1" customWidth="1"/>
    <col min="2278" max="2278" width="7" customWidth="1"/>
    <col min="2279" max="2280" width="7.7265625" bestFit="1" customWidth="1"/>
    <col min="2281" max="2281" width="7.453125" bestFit="1" customWidth="1"/>
    <col min="2282" max="2284" width="7" customWidth="1"/>
    <col min="2532" max="2532" width="32.1796875" bestFit="1" customWidth="1"/>
    <col min="2533" max="2533" width="8.453125" bestFit="1" customWidth="1"/>
    <col min="2534" max="2534" width="7" customWidth="1"/>
    <col min="2535" max="2536" width="7.7265625" bestFit="1" customWidth="1"/>
    <col min="2537" max="2537" width="7.453125" bestFit="1" customWidth="1"/>
    <col min="2538" max="2540" width="7" customWidth="1"/>
    <col min="2788" max="2788" width="32.1796875" bestFit="1" customWidth="1"/>
    <col min="2789" max="2789" width="8.453125" bestFit="1" customWidth="1"/>
    <col min="2790" max="2790" width="7" customWidth="1"/>
    <col min="2791" max="2792" width="7.7265625" bestFit="1" customWidth="1"/>
    <col min="2793" max="2793" width="7.453125" bestFit="1" customWidth="1"/>
    <col min="2794" max="2796" width="7" customWidth="1"/>
    <col min="3044" max="3044" width="32.1796875" bestFit="1" customWidth="1"/>
    <col min="3045" max="3045" width="8.453125" bestFit="1" customWidth="1"/>
    <col min="3046" max="3046" width="7" customWidth="1"/>
    <col min="3047" max="3048" width="7.7265625" bestFit="1" customWidth="1"/>
    <col min="3049" max="3049" width="7.453125" bestFit="1" customWidth="1"/>
    <col min="3050" max="3052" width="7" customWidth="1"/>
    <col min="3300" max="3300" width="32.1796875" bestFit="1" customWidth="1"/>
    <col min="3301" max="3301" width="8.453125" bestFit="1" customWidth="1"/>
    <col min="3302" max="3302" width="7" customWidth="1"/>
    <col min="3303" max="3304" width="7.7265625" bestFit="1" customWidth="1"/>
    <col min="3305" max="3305" width="7.453125" bestFit="1" customWidth="1"/>
    <col min="3306" max="3308" width="7" customWidth="1"/>
    <col min="3556" max="3556" width="32.1796875" bestFit="1" customWidth="1"/>
    <col min="3557" max="3557" width="8.453125" bestFit="1" customWidth="1"/>
    <col min="3558" max="3558" width="7" customWidth="1"/>
    <col min="3559" max="3560" width="7.7265625" bestFit="1" customWidth="1"/>
    <col min="3561" max="3561" width="7.453125" bestFit="1" customWidth="1"/>
    <col min="3562" max="3564" width="7" customWidth="1"/>
    <col min="3812" max="3812" width="32.1796875" bestFit="1" customWidth="1"/>
    <col min="3813" max="3813" width="8.453125" bestFit="1" customWidth="1"/>
    <col min="3814" max="3814" width="7" customWidth="1"/>
    <col min="3815" max="3816" width="7.7265625" bestFit="1" customWidth="1"/>
    <col min="3817" max="3817" width="7.453125" bestFit="1" customWidth="1"/>
    <col min="3818" max="3820" width="7" customWidth="1"/>
    <col min="4068" max="4068" width="32.1796875" bestFit="1" customWidth="1"/>
    <col min="4069" max="4069" width="8.453125" bestFit="1" customWidth="1"/>
    <col min="4070" max="4070" width="7" customWidth="1"/>
    <col min="4071" max="4072" width="7.7265625" bestFit="1" customWidth="1"/>
    <col min="4073" max="4073" width="7.453125" bestFit="1" customWidth="1"/>
    <col min="4074" max="4076" width="7" customWidth="1"/>
    <col min="4324" max="4324" width="32.1796875" bestFit="1" customWidth="1"/>
    <col min="4325" max="4325" width="8.453125" bestFit="1" customWidth="1"/>
    <col min="4326" max="4326" width="7" customWidth="1"/>
    <col min="4327" max="4328" width="7.7265625" bestFit="1" customWidth="1"/>
    <col min="4329" max="4329" width="7.453125" bestFit="1" customWidth="1"/>
    <col min="4330" max="4332" width="7" customWidth="1"/>
    <col min="4580" max="4580" width="32.1796875" bestFit="1" customWidth="1"/>
    <col min="4581" max="4581" width="8.453125" bestFit="1" customWidth="1"/>
    <col min="4582" max="4582" width="7" customWidth="1"/>
    <col min="4583" max="4584" width="7.7265625" bestFit="1" customWidth="1"/>
    <col min="4585" max="4585" width="7.453125" bestFit="1" customWidth="1"/>
    <col min="4586" max="4588" width="7" customWidth="1"/>
    <col min="4836" max="4836" width="32.1796875" bestFit="1" customWidth="1"/>
    <col min="4837" max="4837" width="8.453125" bestFit="1" customWidth="1"/>
    <col min="4838" max="4838" width="7" customWidth="1"/>
    <col min="4839" max="4840" width="7.7265625" bestFit="1" customWidth="1"/>
    <col min="4841" max="4841" width="7.453125" bestFit="1" customWidth="1"/>
    <col min="4842" max="4844" width="7" customWidth="1"/>
    <col min="5092" max="5092" width="32.1796875" bestFit="1" customWidth="1"/>
    <col min="5093" max="5093" width="8.453125" bestFit="1" customWidth="1"/>
    <col min="5094" max="5094" width="7" customWidth="1"/>
    <col min="5095" max="5096" width="7.7265625" bestFit="1" customWidth="1"/>
    <col min="5097" max="5097" width="7.453125" bestFit="1" customWidth="1"/>
    <col min="5098" max="5100" width="7" customWidth="1"/>
    <col min="5348" max="5348" width="32.1796875" bestFit="1" customWidth="1"/>
    <col min="5349" max="5349" width="8.453125" bestFit="1" customWidth="1"/>
    <col min="5350" max="5350" width="7" customWidth="1"/>
    <col min="5351" max="5352" width="7.7265625" bestFit="1" customWidth="1"/>
    <col min="5353" max="5353" width="7.453125" bestFit="1" customWidth="1"/>
    <col min="5354" max="5356" width="7" customWidth="1"/>
    <col min="5604" max="5604" width="32.1796875" bestFit="1" customWidth="1"/>
    <col min="5605" max="5605" width="8.453125" bestFit="1" customWidth="1"/>
    <col min="5606" max="5606" width="7" customWidth="1"/>
    <col min="5607" max="5608" width="7.7265625" bestFit="1" customWidth="1"/>
    <col min="5609" max="5609" width="7.453125" bestFit="1" customWidth="1"/>
    <col min="5610" max="5612" width="7" customWidth="1"/>
    <col min="5860" max="5860" width="32.1796875" bestFit="1" customWidth="1"/>
    <col min="5861" max="5861" width="8.453125" bestFit="1" customWidth="1"/>
    <col min="5862" max="5862" width="7" customWidth="1"/>
    <col min="5863" max="5864" width="7.7265625" bestFit="1" customWidth="1"/>
    <col min="5865" max="5865" width="7.453125" bestFit="1" customWidth="1"/>
    <col min="5866" max="5868" width="7" customWidth="1"/>
    <col min="6116" max="6116" width="32.1796875" bestFit="1" customWidth="1"/>
    <col min="6117" max="6117" width="8.453125" bestFit="1" customWidth="1"/>
    <col min="6118" max="6118" width="7" customWidth="1"/>
    <col min="6119" max="6120" width="7.7265625" bestFit="1" customWidth="1"/>
    <col min="6121" max="6121" width="7.453125" bestFit="1" customWidth="1"/>
    <col min="6122" max="6124" width="7" customWidth="1"/>
    <col min="6372" max="6372" width="32.1796875" bestFit="1" customWidth="1"/>
    <col min="6373" max="6373" width="8.453125" bestFit="1" customWidth="1"/>
    <col min="6374" max="6374" width="7" customWidth="1"/>
    <col min="6375" max="6376" width="7.7265625" bestFit="1" customWidth="1"/>
    <col min="6377" max="6377" width="7.453125" bestFit="1" customWidth="1"/>
    <col min="6378" max="6380" width="7" customWidth="1"/>
    <col min="6628" max="6628" width="32.1796875" bestFit="1" customWidth="1"/>
    <col min="6629" max="6629" width="8.453125" bestFit="1" customWidth="1"/>
    <col min="6630" max="6630" width="7" customWidth="1"/>
    <col min="6631" max="6632" width="7.7265625" bestFit="1" customWidth="1"/>
    <col min="6633" max="6633" width="7.453125" bestFit="1" customWidth="1"/>
    <col min="6634" max="6636" width="7" customWidth="1"/>
    <col min="6884" max="6884" width="32.1796875" bestFit="1" customWidth="1"/>
    <col min="6885" max="6885" width="8.453125" bestFit="1" customWidth="1"/>
    <col min="6886" max="6886" width="7" customWidth="1"/>
    <col min="6887" max="6888" width="7.7265625" bestFit="1" customWidth="1"/>
    <col min="6889" max="6889" width="7.453125" bestFit="1" customWidth="1"/>
    <col min="6890" max="6892" width="7" customWidth="1"/>
    <col min="7140" max="7140" width="32.1796875" bestFit="1" customWidth="1"/>
    <col min="7141" max="7141" width="8.453125" bestFit="1" customWidth="1"/>
    <col min="7142" max="7142" width="7" customWidth="1"/>
    <col min="7143" max="7144" width="7.7265625" bestFit="1" customWidth="1"/>
    <col min="7145" max="7145" width="7.453125" bestFit="1" customWidth="1"/>
    <col min="7146" max="7148" width="7" customWidth="1"/>
    <col min="7396" max="7396" width="32.1796875" bestFit="1" customWidth="1"/>
    <col min="7397" max="7397" width="8.453125" bestFit="1" customWidth="1"/>
    <col min="7398" max="7398" width="7" customWidth="1"/>
    <col min="7399" max="7400" width="7.7265625" bestFit="1" customWidth="1"/>
    <col min="7401" max="7401" width="7.453125" bestFit="1" customWidth="1"/>
    <col min="7402" max="7404" width="7" customWidth="1"/>
    <col min="7652" max="7652" width="32.1796875" bestFit="1" customWidth="1"/>
    <col min="7653" max="7653" width="8.453125" bestFit="1" customWidth="1"/>
    <col min="7654" max="7654" width="7" customWidth="1"/>
    <col min="7655" max="7656" width="7.7265625" bestFit="1" customWidth="1"/>
    <col min="7657" max="7657" width="7.453125" bestFit="1" customWidth="1"/>
    <col min="7658" max="7660" width="7" customWidth="1"/>
    <col min="7908" max="7908" width="32.1796875" bestFit="1" customWidth="1"/>
    <col min="7909" max="7909" width="8.453125" bestFit="1" customWidth="1"/>
    <col min="7910" max="7910" width="7" customWidth="1"/>
    <col min="7911" max="7912" width="7.7265625" bestFit="1" customWidth="1"/>
    <col min="7913" max="7913" width="7.453125" bestFit="1" customWidth="1"/>
    <col min="7914" max="7916" width="7" customWidth="1"/>
    <col min="8164" max="8164" width="32.1796875" bestFit="1" customWidth="1"/>
    <col min="8165" max="8165" width="8.453125" bestFit="1" customWidth="1"/>
    <col min="8166" max="8166" width="7" customWidth="1"/>
    <col min="8167" max="8168" width="7.7265625" bestFit="1" customWidth="1"/>
    <col min="8169" max="8169" width="7.453125" bestFit="1" customWidth="1"/>
    <col min="8170" max="8172" width="7" customWidth="1"/>
    <col min="8420" max="8420" width="32.1796875" bestFit="1" customWidth="1"/>
    <col min="8421" max="8421" width="8.453125" bestFit="1" customWidth="1"/>
    <col min="8422" max="8422" width="7" customWidth="1"/>
    <col min="8423" max="8424" width="7.7265625" bestFit="1" customWidth="1"/>
    <col min="8425" max="8425" width="7.453125" bestFit="1" customWidth="1"/>
    <col min="8426" max="8428" width="7" customWidth="1"/>
    <col min="8676" max="8676" width="32.1796875" bestFit="1" customWidth="1"/>
    <col min="8677" max="8677" width="8.453125" bestFit="1" customWidth="1"/>
    <col min="8678" max="8678" width="7" customWidth="1"/>
    <col min="8679" max="8680" width="7.7265625" bestFit="1" customWidth="1"/>
    <col min="8681" max="8681" width="7.453125" bestFit="1" customWidth="1"/>
    <col min="8682" max="8684" width="7" customWidth="1"/>
    <col min="8932" max="8932" width="32.1796875" bestFit="1" customWidth="1"/>
    <col min="8933" max="8933" width="8.453125" bestFit="1" customWidth="1"/>
    <col min="8934" max="8934" width="7" customWidth="1"/>
    <col min="8935" max="8936" width="7.7265625" bestFit="1" customWidth="1"/>
    <col min="8937" max="8937" width="7.453125" bestFit="1" customWidth="1"/>
    <col min="8938" max="8940" width="7" customWidth="1"/>
    <col min="9188" max="9188" width="32.1796875" bestFit="1" customWidth="1"/>
    <col min="9189" max="9189" width="8.453125" bestFit="1" customWidth="1"/>
    <col min="9190" max="9190" width="7" customWidth="1"/>
    <col min="9191" max="9192" width="7.7265625" bestFit="1" customWidth="1"/>
    <col min="9193" max="9193" width="7.453125" bestFit="1" customWidth="1"/>
    <col min="9194" max="9196" width="7" customWidth="1"/>
    <col min="9444" max="9444" width="32.1796875" bestFit="1" customWidth="1"/>
    <col min="9445" max="9445" width="8.453125" bestFit="1" customWidth="1"/>
    <col min="9446" max="9446" width="7" customWidth="1"/>
    <col min="9447" max="9448" width="7.7265625" bestFit="1" customWidth="1"/>
    <col min="9449" max="9449" width="7.453125" bestFit="1" customWidth="1"/>
    <col min="9450" max="9452" width="7" customWidth="1"/>
    <col min="9700" max="9700" width="32.1796875" bestFit="1" customWidth="1"/>
    <col min="9701" max="9701" width="8.453125" bestFit="1" customWidth="1"/>
    <col min="9702" max="9702" width="7" customWidth="1"/>
    <col min="9703" max="9704" width="7.7265625" bestFit="1" customWidth="1"/>
    <col min="9705" max="9705" width="7.453125" bestFit="1" customWidth="1"/>
    <col min="9706" max="9708" width="7" customWidth="1"/>
    <col min="9956" max="9956" width="32.1796875" bestFit="1" customWidth="1"/>
    <col min="9957" max="9957" width="8.453125" bestFit="1" customWidth="1"/>
    <col min="9958" max="9958" width="7" customWidth="1"/>
    <col min="9959" max="9960" width="7.7265625" bestFit="1" customWidth="1"/>
    <col min="9961" max="9961" width="7.453125" bestFit="1" customWidth="1"/>
    <col min="9962" max="9964" width="7" customWidth="1"/>
    <col min="10212" max="10212" width="32.1796875" bestFit="1" customWidth="1"/>
    <col min="10213" max="10213" width="8.453125" bestFit="1" customWidth="1"/>
    <col min="10214" max="10214" width="7" customWidth="1"/>
    <col min="10215" max="10216" width="7.7265625" bestFit="1" customWidth="1"/>
    <col min="10217" max="10217" width="7.453125" bestFit="1" customWidth="1"/>
    <col min="10218" max="10220" width="7" customWidth="1"/>
    <col min="10468" max="10468" width="32.1796875" bestFit="1" customWidth="1"/>
    <col min="10469" max="10469" width="8.453125" bestFit="1" customWidth="1"/>
    <col min="10470" max="10470" width="7" customWidth="1"/>
    <col min="10471" max="10472" width="7.7265625" bestFit="1" customWidth="1"/>
    <col min="10473" max="10473" width="7.453125" bestFit="1" customWidth="1"/>
    <col min="10474" max="10476" width="7" customWidth="1"/>
    <col min="10724" max="10724" width="32.1796875" bestFit="1" customWidth="1"/>
    <col min="10725" max="10725" width="8.453125" bestFit="1" customWidth="1"/>
    <col min="10726" max="10726" width="7" customWidth="1"/>
    <col min="10727" max="10728" width="7.7265625" bestFit="1" customWidth="1"/>
    <col min="10729" max="10729" width="7.453125" bestFit="1" customWidth="1"/>
    <col min="10730" max="10732" width="7" customWidth="1"/>
    <col min="10980" max="10980" width="32.1796875" bestFit="1" customWidth="1"/>
    <col min="10981" max="10981" width="8.453125" bestFit="1" customWidth="1"/>
    <col min="10982" max="10982" width="7" customWidth="1"/>
    <col min="10983" max="10984" width="7.7265625" bestFit="1" customWidth="1"/>
    <col min="10985" max="10985" width="7.453125" bestFit="1" customWidth="1"/>
    <col min="10986" max="10988" width="7" customWidth="1"/>
    <col min="11236" max="11236" width="32.1796875" bestFit="1" customWidth="1"/>
    <col min="11237" max="11237" width="8.453125" bestFit="1" customWidth="1"/>
    <col min="11238" max="11238" width="7" customWidth="1"/>
    <col min="11239" max="11240" width="7.7265625" bestFit="1" customWidth="1"/>
    <col min="11241" max="11241" width="7.453125" bestFit="1" customWidth="1"/>
    <col min="11242" max="11244" width="7" customWidth="1"/>
    <col min="11492" max="11492" width="32.1796875" bestFit="1" customWidth="1"/>
    <col min="11493" max="11493" width="8.453125" bestFit="1" customWidth="1"/>
    <col min="11494" max="11494" width="7" customWidth="1"/>
    <col min="11495" max="11496" width="7.7265625" bestFit="1" customWidth="1"/>
    <col min="11497" max="11497" width="7.453125" bestFit="1" customWidth="1"/>
    <col min="11498" max="11500" width="7" customWidth="1"/>
    <col min="11748" max="11748" width="32.1796875" bestFit="1" customWidth="1"/>
    <col min="11749" max="11749" width="8.453125" bestFit="1" customWidth="1"/>
    <col min="11750" max="11750" width="7" customWidth="1"/>
    <col min="11751" max="11752" width="7.7265625" bestFit="1" customWidth="1"/>
    <col min="11753" max="11753" width="7.453125" bestFit="1" customWidth="1"/>
    <col min="11754" max="11756" width="7" customWidth="1"/>
    <col min="12004" max="12004" width="32.1796875" bestFit="1" customWidth="1"/>
    <col min="12005" max="12005" width="8.453125" bestFit="1" customWidth="1"/>
    <col min="12006" max="12006" width="7" customWidth="1"/>
    <col min="12007" max="12008" width="7.7265625" bestFit="1" customWidth="1"/>
    <col min="12009" max="12009" width="7.453125" bestFit="1" customWidth="1"/>
    <col min="12010" max="12012" width="7" customWidth="1"/>
    <col min="12260" max="12260" width="32.1796875" bestFit="1" customWidth="1"/>
    <col min="12261" max="12261" width="8.453125" bestFit="1" customWidth="1"/>
    <col min="12262" max="12262" width="7" customWidth="1"/>
    <col min="12263" max="12264" width="7.7265625" bestFit="1" customWidth="1"/>
    <col min="12265" max="12265" width="7.453125" bestFit="1" customWidth="1"/>
    <col min="12266" max="12268" width="7" customWidth="1"/>
    <col min="12516" max="12516" width="32.1796875" bestFit="1" customWidth="1"/>
    <col min="12517" max="12517" width="8.453125" bestFit="1" customWidth="1"/>
    <col min="12518" max="12518" width="7" customWidth="1"/>
    <col min="12519" max="12520" width="7.7265625" bestFit="1" customWidth="1"/>
    <col min="12521" max="12521" width="7.453125" bestFit="1" customWidth="1"/>
    <col min="12522" max="12524" width="7" customWidth="1"/>
    <col min="12772" max="12772" width="32.1796875" bestFit="1" customWidth="1"/>
    <col min="12773" max="12773" width="8.453125" bestFit="1" customWidth="1"/>
    <col min="12774" max="12774" width="7" customWidth="1"/>
    <col min="12775" max="12776" width="7.7265625" bestFit="1" customWidth="1"/>
    <col min="12777" max="12777" width="7.453125" bestFit="1" customWidth="1"/>
    <col min="12778" max="12780" width="7" customWidth="1"/>
    <col min="13028" max="13028" width="32.1796875" bestFit="1" customWidth="1"/>
    <col min="13029" max="13029" width="8.453125" bestFit="1" customWidth="1"/>
    <col min="13030" max="13030" width="7" customWidth="1"/>
    <col min="13031" max="13032" width="7.7265625" bestFit="1" customWidth="1"/>
    <col min="13033" max="13033" width="7.453125" bestFit="1" customWidth="1"/>
    <col min="13034" max="13036" width="7" customWidth="1"/>
    <col min="13284" max="13284" width="32.1796875" bestFit="1" customWidth="1"/>
    <col min="13285" max="13285" width="8.453125" bestFit="1" customWidth="1"/>
    <col min="13286" max="13286" width="7" customWidth="1"/>
    <col min="13287" max="13288" width="7.7265625" bestFit="1" customWidth="1"/>
    <col min="13289" max="13289" width="7.453125" bestFit="1" customWidth="1"/>
    <col min="13290" max="13292" width="7" customWidth="1"/>
    <col min="13540" max="13540" width="32.1796875" bestFit="1" customWidth="1"/>
    <col min="13541" max="13541" width="8.453125" bestFit="1" customWidth="1"/>
    <col min="13542" max="13542" width="7" customWidth="1"/>
    <col min="13543" max="13544" width="7.7265625" bestFit="1" customWidth="1"/>
    <col min="13545" max="13545" width="7.453125" bestFit="1" customWidth="1"/>
    <col min="13546" max="13548" width="7" customWidth="1"/>
    <col min="13796" max="13796" width="32.1796875" bestFit="1" customWidth="1"/>
    <col min="13797" max="13797" width="8.453125" bestFit="1" customWidth="1"/>
    <col min="13798" max="13798" width="7" customWidth="1"/>
    <col min="13799" max="13800" width="7.7265625" bestFit="1" customWidth="1"/>
    <col min="13801" max="13801" width="7.453125" bestFit="1" customWidth="1"/>
    <col min="13802" max="13804" width="7" customWidth="1"/>
    <col min="14052" max="14052" width="32.1796875" bestFit="1" customWidth="1"/>
    <col min="14053" max="14053" width="8.453125" bestFit="1" customWidth="1"/>
    <col min="14054" max="14054" width="7" customWidth="1"/>
    <col min="14055" max="14056" width="7.7265625" bestFit="1" customWidth="1"/>
    <col min="14057" max="14057" width="7.453125" bestFit="1" customWidth="1"/>
    <col min="14058" max="14060" width="7" customWidth="1"/>
    <col min="14308" max="14308" width="32.1796875" bestFit="1" customWidth="1"/>
    <col min="14309" max="14309" width="8.453125" bestFit="1" customWidth="1"/>
    <col min="14310" max="14310" width="7" customWidth="1"/>
    <col min="14311" max="14312" width="7.7265625" bestFit="1" customWidth="1"/>
    <col min="14313" max="14313" width="7.453125" bestFit="1" customWidth="1"/>
    <col min="14314" max="14316" width="7" customWidth="1"/>
    <col min="14564" max="14564" width="32.1796875" bestFit="1" customWidth="1"/>
    <col min="14565" max="14565" width="8.453125" bestFit="1" customWidth="1"/>
    <col min="14566" max="14566" width="7" customWidth="1"/>
    <col min="14567" max="14568" width="7.7265625" bestFit="1" customWidth="1"/>
    <col min="14569" max="14569" width="7.453125" bestFit="1" customWidth="1"/>
    <col min="14570" max="14572" width="7" customWidth="1"/>
    <col min="14820" max="14820" width="32.1796875" bestFit="1" customWidth="1"/>
    <col min="14821" max="14821" width="8.453125" bestFit="1" customWidth="1"/>
    <col min="14822" max="14822" width="7" customWidth="1"/>
    <col min="14823" max="14824" width="7.7265625" bestFit="1" customWidth="1"/>
    <col min="14825" max="14825" width="7.453125" bestFit="1" customWidth="1"/>
    <col min="14826" max="14828" width="7" customWidth="1"/>
    <col min="15076" max="15076" width="32.1796875" bestFit="1" customWidth="1"/>
    <col min="15077" max="15077" width="8.453125" bestFit="1" customWidth="1"/>
    <col min="15078" max="15078" width="7" customWidth="1"/>
    <col min="15079" max="15080" width="7.7265625" bestFit="1" customWidth="1"/>
    <col min="15081" max="15081" width="7.453125" bestFit="1" customWidth="1"/>
    <col min="15082" max="15084" width="7" customWidth="1"/>
    <col min="15332" max="15332" width="32.1796875" bestFit="1" customWidth="1"/>
    <col min="15333" max="15333" width="8.453125" bestFit="1" customWidth="1"/>
    <col min="15334" max="15334" width="7" customWidth="1"/>
    <col min="15335" max="15336" width="7.7265625" bestFit="1" customWidth="1"/>
    <col min="15337" max="15337" width="7.453125" bestFit="1" customWidth="1"/>
    <col min="15338" max="15340" width="7" customWidth="1"/>
    <col min="15588" max="15588" width="32.1796875" bestFit="1" customWidth="1"/>
    <col min="15589" max="15589" width="8.453125" bestFit="1" customWidth="1"/>
    <col min="15590" max="15590" width="7" customWidth="1"/>
    <col min="15591" max="15592" width="7.7265625" bestFit="1" customWidth="1"/>
    <col min="15593" max="15593" width="7.453125" bestFit="1" customWidth="1"/>
    <col min="15594" max="15596" width="7" customWidth="1"/>
    <col min="15844" max="15844" width="32.1796875" bestFit="1" customWidth="1"/>
    <col min="15845" max="15845" width="8.453125" bestFit="1" customWidth="1"/>
    <col min="15846" max="15846" width="7" customWidth="1"/>
    <col min="15847" max="15848" width="7.7265625" bestFit="1" customWidth="1"/>
    <col min="15849" max="15849" width="7.453125" bestFit="1" customWidth="1"/>
    <col min="15850" max="15852" width="7" customWidth="1"/>
    <col min="16100" max="16100" width="32.1796875" bestFit="1" customWidth="1"/>
    <col min="16101" max="16101" width="8.453125" bestFit="1" customWidth="1"/>
    <col min="16102" max="16102" width="7" customWidth="1"/>
    <col min="16103" max="16104" width="7.7265625" bestFit="1" customWidth="1"/>
    <col min="16105" max="16105" width="7.453125" bestFit="1" customWidth="1"/>
    <col min="16106" max="16108" width="7" customWidth="1"/>
  </cols>
  <sheetData>
    <row r="1" spans="1:12" ht="30" customHeight="1">
      <c r="A1" s="634" t="s">
        <v>594</v>
      </c>
      <c r="B1" s="584"/>
      <c r="C1" s="584"/>
      <c r="D1" s="584"/>
      <c r="E1" s="584"/>
      <c r="F1" s="584"/>
      <c r="G1" s="584"/>
      <c r="H1" s="584"/>
      <c r="I1" s="584"/>
      <c r="L1" s="548" t="s">
        <v>612</v>
      </c>
    </row>
    <row r="2" spans="1:12" s="137" customFormat="1" ht="9" customHeight="1">
      <c r="A2" s="269"/>
      <c r="B2" s="275"/>
      <c r="C2" s="275"/>
      <c r="D2" s="276"/>
      <c r="E2" s="275"/>
      <c r="F2" s="275"/>
      <c r="G2" s="275"/>
      <c r="H2" s="277"/>
      <c r="I2" s="277" t="s">
        <v>216</v>
      </c>
    </row>
    <row r="3" spans="1:12" s="137" customFormat="1" ht="10.15" customHeight="1">
      <c r="A3" s="278" t="s">
        <v>242</v>
      </c>
      <c r="B3" s="648" t="s">
        <v>38</v>
      </c>
      <c r="C3" s="648" t="s">
        <v>243</v>
      </c>
      <c r="D3" s="648" t="s">
        <v>244</v>
      </c>
      <c r="E3" s="648" t="s">
        <v>245</v>
      </c>
      <c r="F3" s="648" t="s">
        <v>246</v>
      </c>
      <c r="G3" s="648" t="s">
        <v>247</v>
      </c>
      <c r="H3" s="648" t="s">
        <v>248</v>
      </c>
      <c r="I3" s="650" t="s">
        <v>249</v>
      </c>
    </row>
    <row r="4" spans="1:12" s="137" customFormat="1" ht="10.15" customHeight="1">
      <c r="A4" s="279" t="s">
        <v>202</v>
      </c>
      <c r="B4" s="649"/>
      <c r="C4" s="649"/>
      <c r="D4" s="649"/>
      <c r="E4" s="649"/>
      <c r="F4" s="649"/>
      <c r="G4" s="649"/>
      <c r="H4" s="649"/>
      <c r="I4" s="651"/>
    </row>
    <row r="5" spans="1:12" s="137" customFormat="1" ht="5.15" customHeight="1">
      <c r="A5" s="292"/>
      <c r="B5" s="182"/>
      <c r="C5" s="182"/>
      <c r="D5" s="182"/>
      <c r="E5" s="182"/>
      <c r="F5" s="182"/>
      <c r="G5" s="182"/>
      <c r="H5" s="182"/>
      <c r="I5" s="182"/>
    </row>
    <row r="6" spans="1:12" s="137" customFormat="1" ht="10" customHeight="1">
      <c r="A6" s="282" t="s">
        <v>0</v>
      </c>
      <c r="B6" s="283">
        <v>391762.37235779304</v>
      </c>
      <c r="C6" s="283">
        <v>103234.65691567201</v>
      </c>
      <c r="D6" s="283">
        <v>106456.03038062397</v>
      </c>
      <c r="E6" s="283">
        <v>143615.24449085703</v>
      </c>
      <c r="F6" s="283">
        <v>27266.595856729004</v>
      </c>
      <c r="G6" s="283">
        <v>3511.5624823649996</v>
      </c>
      <c r="H6" s="283">
        <v>5187.9235495900002</v>
      </c>
      <c r="I6" s="283">
        <v>2490.3586819560001</v>
      </c>
    </row>
    <row r="7" spans="1:12" s="137" customFormat="1" ht="10" customHeight="1">
      <c r="A7" s="275" t="s">
        <v>224</v>
      </c>
      <c r="B7" s="283">
        <v>7554.8466875210024</v>
      </c>
      <c r="C7" s="518">
        <v>446.987887521</v>
      </c>
      <c r="D7" s="518">
        <v>1028.9564</v>
      </c>
      <c r="E7" s="518">
        <v>1480.1886000000002</v>
      </c>
      <c r="F7" s="518">
        <v>4480.7094000000016</v>
      </c>
      <c r="G7" s="284" t="s">
        <v>227</v>
      </c>
      <c r="H7" s="517" t="s">
        <v>227</v>
      </c>
      <c r="I7" s="517">
        <v>0</v>
      </c>
    </row>
    <row r="8" spans="1:12" s="137" customFormat="1" ht="10" customHeight="1">
      <c r="A8" s="275" t="s">
        <v>225</v>
      </c>
      <c r="B8" s="283">
        <v>68299.310531381998</v>
      </c>
      <c r="C8" s="518">
        <v>15555.925770046</v>
      </c>
      <c r="D8" s="518">
        <v>17276.254971967999</v>
      </c>
      <c r="E8" s="518">
        <v>23355.410340248</v>
      </c>
      <c r="F8" s="518">
        <v>8426.576137500002</v>
      </c>
      <c r="G8" s="284">
        <v>369.63</v>
      </c>
      <c r="H8" s="284">
        <v>2927.168629664</v>
      </c>
      <c r="I8" s="284">
        <v>388.34468195599999</v>
      </c>
    </row>
    <row r="9" spans="1:12" s="137" customFormat="1" ht="10" customHeight="1">
      <c r="A9" s="275" t="s">
        <v>226</v>
      </c>
      <c r="B9" s="283">
        <v>16630.097348015999</v>
      </c>
      <c r="C9" s="518">
        <v>14738.127477971</v>
      </c>
      <c r="D9" s="518">
        <v>1624.296241905</v>
      </c>
      <c r="E9" s="518">
        <v>63.20922814</v>
      </c>
      <c r="F9" s="518">
        <v>195.82900000000001</v>
      </c>
      <c r="G9" s="284">
        <v>5.6613999999999995</v>
      </c>
      <c r="H9" s="284">
        <v>2.9740000000000002</v>
      </c>
      <c r="I9" s="284">
        <v>0</v>
      </c>
    </row>
    <row r="10" spans="1:12" s="137" customFormat="1" ht="10" customHeight="1">
      <c r="A10" s="275" t="s">
        <v>228</v>
      </c>
      <c r="B10" s="283" t="s">
        <v>227</v>
      </c>
      <c r="C10" s="518">
        <v>2142.9027358530002</v>
      </c>
      <c r="D10" s="518">
        <v>2344.8047999999999</v>
      </c>
      <c r="E10" s="284" t="s">
        <v>227</v>
      </c>
      <c r="F10" s="518">
        <v>399.3904</v>
      </c>
      <c r="G10" s="284">
        <v>0.80900000000000005</v>
      </c>
      <c r="H10" s="284">
        <v>0</v>
      </c>
      <c r="I10" s="284">
        <v>0</v>
      </c>
    </row>
    <row r="11" spans="1:12" s="137" customFormat="1" ht="10" customHeight="1">
      <c r="A11" s="275" t="s">
        <v>229</v>
      </c>
      <c r="B11" s="283">
        <v>5294.0589977520003</v>
      </c>
      <c r="C11" s="518">
        <v>2336.6882412360001</v>
      </c>
      <c r="D11" s="518">
        <v>2164.139842308</v>
      </c>
      <c r="E11" s="284">
        <v>565.15071407999994</v>
      </c>
      <c r="F11" s="518">
        <v>218.37520012799999</v>
      </c>
      <c r="G11" s="284">
        <v>5.359</v>
      </c>
      <c r="H11" s="284">
        <v>4.3460000000000001</v>
      </c>
      <c r="I11" s="284">
        <v>0</v>
      </c>
    </row>
    <row r="12" spans="1:12" s="137" customFormat="1" ht="10" customHeight="1">
      <c r="A12" s="275" t="s">
        <v>230</v>
      </c>
      <c r="B12" s="283">
        <v>52522.693623820996</v>
      </c>
      <c r="C12" s="518">
        <v>6093.6995525800003</v>
      </c>
      <c r="D12" s="518">
        <v>34258.246029439004</v>
      </c>
      <c r="E12" s="284">
        <v>12040.858641802</v>
      </c>
      <c r="F12" s="518">
        <v>101.54900000000001</v>
      </c>
      <c r="G12" s="284" t="s">
        <v>227</v>
      </c>
      <c r="H12" s="284">
        <v>10.660399999999999</v>
      </c>
      <c r="I12" s="284" t="s">
        <v>227</v>
      </c>
    </row>
    <row r="13" spans="1:12" s="137" customFormat="1" ht="10" customHeight="1">
      <c r="A13" s="275" t="s">
        <v>231</v>
      </c>
      <c r="B13" s="283" t="s">
        <v>227</v>
      </c>
      <c r="C13" s="518">
        <v>0</v>
      </c>
      <c r="D13" s="518">
        <v>0</v>
      </c>
      <c r="E13" s="284" t="s">
        <v>227</v>
      </c>
      <c r="F13" s="518">
        <v>0</v>
      </c>
      <c r="G13" s="284">
        <v>0</v>
      </c>
      <c r="H13" s="284">
        <v>0</v>
      </c>
      <c r="I13" s="284">
        <v>0</v>
      </c>
    </row>
    <row r="14" spans="1:12" s="137" customFormat="1" ht="10" customHeight="1">
      <c r="A14" s="275" t="s">
        <v>232</v>
      </c>
      <c r="B14" s="283">
        <v>38237.369891556002</v>
      </c>
      <c r="C14" s="518">
        <v>3603.3406833600002</v>
      </c>
      <c r="D14" s="518">
        <v>13047.047051638998</v>
      </c>
      <c r="E14" s="518">
        <v>15295.867231557</v>
      </c>
      <c r="F14" s="518">
        <v>6159.4709249999996</v>
      </c>
      <c r="G14" s="284">
        <v>70.099000000000004</v>
      </c>
      <c r="H14" s="284">
        <v>61.545000000000002</v>
      </c>
      <c r="I14" s="284">
        <v>0</v>
      </c>
    </row>
    <row r="15" spans="1:12" s="137" customFormat="1" ht="10" customHeight="1">
      <c r="A15" s="275" t="s">
        <v>233</v>
      </c>
      <c r="B15" s="283">
        <v>11280.179403034002</v>
      </c>
      <c r="C15" s="518">
        <v>6637.3191775930009</v>
      </c>
      <c r="D15" s="518">
        <v>2076.322807301</v>
      </c>
      <c r="E15" s="518">
        <v>1033.31641814</v>
      </c>
      <c r="F15" s="518">
        <v>1530.665</v>
      </c>
      <c r="G15" s="284" t="s">
        <v>227</v>
      </c>
      <c r="H15" s="517" t="s">
        <v>227</v>
      </c>
      <c r="I15" s="517">
        <v>0</v>
      </c>
    </row>
    <row r="16" spans="1:12" s="137" customFormat="1" ht="10" customHeight="1">
      <c r="A16" s="275" t="s">
        <v>234</v>
      </c>
      <c r="B16" s="283">
        <v>40828.019598034</v>
      </c>
      <c r="C16" s="518">
        <v>6993.2574955040009</v>
      </c>
      <c r="D16" s="518">
        <v>10204.48193321</v>
      </c>
      <c r="E16" s="518">
        <v>22676.909768649002</v>
      </c>
      <c r="F16" s="518">
        <v>772.88690067100003</v>
      </c>
      <c r="G16" s="284">
        <v>42.154499999999999</v>
      </c>
      <c r="H16" s="284">
        <v>63.326000000000001</v>
      </c>
      <c r="I16" s="284">
        <v>75.003</v>
      </c>
    </row>
    <row r="17" spans="1:9" s="137" customFormat="1" ht="10" customHeight="1">
      <c r="A17" s="275" t="s">
        <v>235</v>
      </c>
      <c r="B17" s="283">
        <v>37868.341379573998</v>
      </c>
      <c r="C17" s="518">
        <v>15932.607172148</v>
      </c>
      <c r="D17" s="518">
        <v>2532.4502074259999</v>
      </c>
      <c r="E17" s="518">
        <v>17546.468000000001</v>
      </c>
      <c r="F17" s="518">
        <v>1856.816</v>
      </c>
      <c r="G17" s="284">
        <v>0</v>
      </c>
      <c r="H17" s="284">
        <v>0</v>
      </c>
      <c r="I17" s="517">
        <v>0</v>
      </c>
    </row>
    <row r="18" spans="1:9" s="137" customFormat="1" ht="10" customHeight="1">
      <c r="A18" s="275" t="s">
        <v>236</v>
      </c>
      <c r="B18" s="283">
        <v>14769.436314752</v>
      </c>
      <c r="C18" s="518">
        <v>6498.7482143630014</v>
      </c>
      <c r="D18" s="518">
        <v>5405.8297900259995</v>
      </c>
      <c r="E18" s="518">
        <v>1331.8534549169999</v>
      </c>
      <c r="F18" s="518">
        <v>273.10171052000004</v>
      </c>
      <c r="G18" s="284">
        <v>0</v>
      </c>
      <c r="H18" s="284">
        <v>1250.3091449259998</v>
      </c>
      <c r="I18" s="284">
        <v>9.5939999999999994</v>
      </c>
    </row>
    <row r="19" spans="1:9" s="137" customFormat="1" ht="10" customHeight="1">
      <c r="A19" s="275" t="s">
        <v>237</v>
      </c>
      <c r="B19" s="283">
        <v>8074.379294770999</v>
      </c>
      <c r="C19" s="518">
        <v>3328.0504075829999</v>
      </c>
      <c r="D19" s="518">
        <v>2066.6675500000001</v>
      </c>
      <c r="E19" s="518">
        <v>2244.4733371879997</v>
      </c>
      <c r="F19" s="518">
        <v>432.78800000000001</v>
      </c>
      <c r="G19" s="284">
        <v>2.4</v>
      </c>
      <c r="H19" s="284">
        <v>0</v>
      </c>
      <c r="I19" s="284">
        <v>0</v>
      </c>
    </row>
    <row r="20" spans="1:9" s="137" customFormat="1" ht="10" customHeight="1">
      <c r="A20" s="275" t="s">
        <v>238</v>
      </c>
      <c r="B20" s="283">
        <v>17306.189444588003</v>
      </c>
      <c r="C20" s="518">
        <v>7317.9035476399995</v>
      </c>
      <c r="D20" s="518">
        <v>4003.4965018079997</v>
      </c>
      <c r="E20" s="518">
        <v>5082.140995140001</v>
      </c>
      <c r="F20" s="518">
        <v>895.96640000000002</v>
      </c>
      <c r="G20" s="284">
        <v>6.6820000000000004</v>
      </c>
      <c r="H20" s="284">
        <v>0</v>
      </c>
      <c r="I20" s="284">
        <v>0</v>
      </c>
    </row>
    <row r="21" spans="1:9" s="137" customFormat="1" ht="10" customHeight="1">
      <c r="A21" s="275" t="s">
        <v>239</v>
      </c>
      <c r="B21" s="283">
        <v>19718.350391499</v>
      </c>
      <c r="C21" s="518">
        <v>6596.904183134</v>
      </c>
      <c r="D21" s="518">
        <v>6589.3951070940011</v>
      </c>
      <c r="E21" s="518">
        <v>5965.7107609960003</v>
      </c>
      <c r="F21" s="518">
        <v>329.37178291000004</v>
      </c>
      <c r="G21" s="284">
        <v>213.48418236499998</v>
      </c>
      <c r="H21" s="284" t="s">
        <v>227</v>
      </c>
      <c r="I21" s="284" t="s">
        <v>227</v>
      </c>
    </row>
    <row r="22" spans="1:9" s="137" customFormat="1" ht="10" customHeight="1">
      <c r="A22" s="275" t="s">
        <v>240</v>
      </c>
      <c r="B22" s="283">
        <v>34677.249515639996</v>
      </c>
      <c r="C22" s="518">
        <v>5012.1943691400011</v>
      </c>
      <c r="D22" s="518">
        <v>1833.6411465000001</v>
      </c>
      <c r="E22" s="518">
        <v>21119.743999999999</v>
      </c>
      <c r="F22" s="518">
        <v>1193.0999999999999</v>
      </c>
      <c r="G22" s="284">
        <v>2672.799</v>
      </c>
      <c r="H22" s="284">
        <v>855.97500000000002</v>
      </c>
      <c r="I22" s="284">
        <v>1989.796</v>
      </c>
    </row>
    <row r="23" spans="1:9" ht="5.15" customHeight="1" thickBot="1">
      <c r="A23" s="294"/>
      <c r="B23" s="294"/>
      <c r="C23" s="294"/>
      <c r="D23" s="294"/>
      <c r="E23" s="294"/>
      <c r="F23" s="294"/>
      <c r="G23" s="294"/>
      <c r="H23" s="294"/>
      <c r="I23" s="294"/>
    </row>
    <row r="24" spans="1:9" ht="9" customHeight="1" thickTop="1">
      <c r="A24" s="295" t="s">
        <v>136</v>
      </c>
    </row>
  </sheetData>
  <mergeCells count="9">
    <mergeCell ref="A1:I1"/>
    <mergeCell ref="B3:B4"/>
    <mergeCell ref="C3:C4"/>
    <mergeCell ref="D3:D4"/>
    <mergeCell ref="E3:E4"/>
    <mergeCell ref="F3:F4"/>
    <mergeCell ref="G3:G4"/>
    <mergeCell ref="H3:H4"/>
    <mergeCell ref="I3:I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7564D-5470-4EA7-A836-31619F7733B6}">
  <sheetPr codeName="Sheet9"/>
  <dimension ref="A1:I21"/>
  <sheetViews>
    <sheetView showGridLines="0" zoomScaleNormal="100" workbookViewId="0">
      <selection sqref="A1:F1"/>
    </sheetView>
  </sheetViews>
  <sheetFormatPr defaultColWidth="9.1796875" defaultRowHeight="12.5"/>
  <cols>
    <col min="1" max="1" width="50.54296875" customWidth="1"/>
    <col min="2" max="6" width="7.26953125" customWidth="1"/>
  </cols>
  <sheetData>
    <row r="1" spans="1:9" ht="15.65" customHeight="1">
      <c r="A1" s="583" t="s">
        <v>548</v>
      </c>
      <c r="B1" s="583"/>
      <c r="C1" s="583"/>
      <c r="D1" s="583"/>
      <c r="E1" s="583"/>
      <c r="F1" s="583"/>
      <c r="I1" s="548" t="s">
        <v>612</v>
      </c>
    </row>
    <row r="2" spans="1:9" ht="9" customHeight="1">
      <c r="A2" s="156"/>
      <c r="B2" s="156"/>
      <c r="C2" s="156"/>
      <c r="D2" s="156"/>
      <c r="F2" s="157" t="s">
        <v>117</v>
      </c>
    </row>
    <row r="3" spans="1:9" ht="10.15" customHeight="1">
      <c r="A3" s="158"/>
      <c r="B3" s="159" t="s">
        <v>127</v>
      </c>
      <c r="C3" s="159" t="s">
        <v>128</v>
      </c>
      <c r="D3" s="159" t="s">
        <v>69</v>
      </c>
      <c r="E3" s="159" t="s">
        <v>438</v>
      </c>
      <c r="F3" s="159">
        <v>2021</v>
      </c>
    </row>
    <row r="4" spans="1:9" ht="5.15" customHeight="1">
      <c r="A4" s="160"/>
    </row>
    <row r="5" spans="1:9" s="163" customFormat="1" ht="9" customHeight="1">
      <c r="A5" s="161" t="s">
        <v>0</v>
      </c>
      <c r="B5" s="162">
        <v>8103.1579999999994</v>
      </c>
      <c r="C5" s="162">
        <v>8057</v>
      </c>
      <c r="D5" s="162">
        <v>9865.8100000000013</v>
      </c>
      <c r="E5" s="162">
        <v>9706</v>
      </c>
      <c r="F5" s="162">
        <v>9583</v>
      </c>
    </row>
    <row r="6" spans="1:9" ht="9" customHeight="1">
      <c r="A6" s="164" t="s">
        <v>118</v>
      </c>
      <c r="B6" s="165">
        <v>4181</v>
      </c>
      <c r="C6" s="165">
        <v>4335</v>
      </c>
      <c r="D6" s="165">
        <v>5767</v>
      </c>
      <c r="E6" s="165">
        <v>6402</v>
      </c>
      <c r="F6" s="165">
        <v>6260</v>
      </c>
    </row>
    <row r="7" spans="1:9" ht="9" customHeight="1">
      <c r="A7" s="166" t="s">
        <v>119</v>
      </c>
      <c r="B7" s="167">
        <v>1692</v>
      </c>
      <c r="C7" s="167">
        <v>1902</v>
      </c>
      <c r="D7" s="167">
        <v>3077.9229999999998</v>
      </c>
      <c r="E7" s="167">
        <v>3901</v>
      </c>
      <c r="F7" s="167">
        <v>3464</v>
      </c>
      <c r="G7" s="168"/>
      <c r="H7" s="168"/>
      <c r="I7" s="168"/>
    </row>
    <row r="8" spans="1:9" ht="9" customHeight="1">
      <c r="A8" s="164" t="s">
        <v>120</v>
      </c>
      <c r="B8" s="165">
        <v>1899</v>
      </c>
      <c r="C8" s="165">
        <v>1939</v>
      </c>
      <c r="D8" s="165">
        <v>2222</v>
      </c>
      <c r="E8" s="165">
        <v>2402</v>
      </c>
      <c r="F8" s="165">
        <v>2352</v>
      </c>
      <c r="H8" s="168"/>
      <c r="I8" s="168"/>
    </row>
    <row r="9" spans="1:9" ht="9" customHeight="1">
      <c r="A9" s="164" t="s">
        <v>121</v>
      </c>
      <c r="B9" s="165">
        <v>878</v>
      </c>
      <c r="C9" s="165">
        <v>675</v>
      </c>
      <c r="D9" s="165">
        <v>812</v>
      </c>
      <c r="E9" s="165">
        <v>417</v>
      </c>
      <c r="F9" s="165">
        <v>278</v>
      </c>
    </row>
    <row r="10" spans="1:9" ht="9" customHeight="1">
      <c r="A10" s="164" t="s">
        <v>122</v>
      </c>
      <c r="B10" s="169">
        <v>1145</v>
      </c>
      <c r="C10" s="169">
        <v>1109</v>
      </c>
      <c r="D10" s="169">
        <v>1063.788</v>
      </c>
      <c r="E10" s="169">
        <v>486</v>
      </c>
      <c r="F10" s="169">
        <v>693</v>
      </c>
    </row>
    <row r="11" spans="1:9" ht="5.15" customHeight="1" thickBot="1">
      <c r="A11" s="170"/>
      <c r="B11" s="171"/>
      <c r="C11" s="171"/>
      <c r="D11" s="171"/>
      <c r="E11" s="171"/>
      <c r="F11" s="171"/>
    </row>
    <row r="12" spans="1:9" ht="9" customHeight="1" thickTop="1">
      <c r="A12" s="172" t="s">
        <v>123</v>
      </c>
      <c r="B12" s="173"/>
    </row>
    <row r="13" spans="1:9" ht="9" customHeight="1">
      <c r="A13" s="174" t="s">
        <v>124</v>
      </c>
      <c r="B13" s="175"/>
      <c r="C13" s="175"/>
      <c r="D13" s="175"/>
      <c r="E13" s="175"/>
      <c r="F13" s="175"/>
    </row>
    <row r="14" spans="1:9">
      <c r="B14" s="176"/>
      <c r="C14" s="176"/>
      <c r="D14" s="176"/>
      <c r="E14" s="176"/>
      <c r="F14" s="176"/>
      <c r="G14" s="176"/>
      <c r="I14" s="177"/>
    </row>
    <row r="15" spans="1:9">
      <c r="A15" s="137"/>
      <c r="B15" s="176"/>
      <c r="C15" s="176"/>
      <c r="D15" s="176"/>
      <c r="E15" s="176"/>
      <c r="F15" s="176"/>
    </row>
    <row r="16" spans="1:9">
      <c r="B16" s="176"/>
      <c r="C16" s="176"/>
      <c r="D16" s="176"/>
      <c r="E16" s="176"/>
      <c r="F16" s="176"/>
    </row>
    <row r="17" spans="2:6">
      <c r="B17" s="176"/>
      <c r="C17" s="176"/>
      <c r="D17" s="176"/>
      <c r="E17" s="176"/>
      <c r="F17" s="176"/>
    </row>
    <row r="18" spans="2:6">
      <c r="B18" s="176"/>
      <c r="C18" s="176"/>
      <c r="D18" s="176"/>
      <c r="E18" s="176"/>
      <c r="F18" s="176"/>
    </row>
    <row r="19" spans="2:6">
      <c r="B19" s="176"/>
      <c r="C19" s="176"/>
      <c r="D19" s="176"/>
      <c r="E19" s="176"/>
      <c r="F19" s="176"/>
    </row>
    <row r="21" spans="2:6" ht="12.75" customHeight="1"/>
  </sheetData>
  <mergeCells count="1">
    <mergeCell ref="A1:F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7D54A-18D2-47E9-894A-DA0C260F91C6}">
  <sheetPr codeName="Sheet30"/>
  <dimension ref="A1:K16"/>
  <sheetViews>
    <sheetView showGridLines="0" zoomScaleNormal="100" workbookViewId="0">
      <selection sqref="A1:H1"/>
    </sheetView>
  </sheetViews>
  <sheetFormatPr defaultRowHeight="12.5"/>
  <cols>
    <col min="1" max="1" width="27.1796875" customWidth="1"/>
    <col min="2" max="8" width="8.54296875" customWidth="1"/>
    <col min="239" max="239" width="27.1796875" customWidth="1"/>
    <col min="240" max="246" width="8.54296875" customWidth="1"/>
    <col min="495" max="495" width="27.1796875" customWidth="1"/>
    <col min="496" max="502" width="8.54296875" customWidth="1"/>
    <col min="751" max="751" width="27.1796875" customWidth="1"/>
    <col min="752" max="758" width="8.54296875" customWidth="1"/>
    <col min="1007" max="1007" width="27.1796875" customWidth="1"/>
    <col min="1008" max="1014" width="8.54296875" customWidth="1"/>
    <col min="1263" max="1263" width="27.1796875" customWidth="1"/>
    <col min="1264" max="1270" width="8.54296875" customWidth="1"/>
    <col min="1519" max="1519" width="27.1796875" customWidth="1"/>
    <col min="1520" max="1526" width="8.54296875" customWidth="1"/>
    <col min="1775" max="1775" width="27.1796875" customWidth="1"/>
    <col min="1776" max="1782" width="8.54296875" customWidth="1"/>
    <col min="2031" max="2031" width="27.1796875" customWidth="1"/>
    <col min="2032" max="2038" width="8.54296875" customWidth="1"/>
    <col min="2287" max="2287" width="27.1796875" customWidth="1"/>
    <col min="2288" max="2294" width="8.54296875" customWidth="1"/>
    <col min="2543" max="2543" width="27.1796875" customWidth="1"/>
    <col min="2544" max="2550" width="8.54296875" customWidth="1"/>
    <col min="2799" max="2799" width="27.1796875" customWidth="1"/>
    <col min="2800" max="2806" width="8.54296875" customWidth="1"/>
    <col min="3055" max="3055" width="27.1796875" customWidth="1"/>
    <col min="3056" max="3062" width="8.54296875" customWidth="1"/>
    <col min="3311" max="3311" width="27.1796875" customWidth="1"/>
    <col min="3312" max="3318" width="8.54296875" customWidth="1"/>
    <col min="3567" max="3567" width="27.1796875" customWidth="1"/>
    <col min="3568" max="3574" width="8.54296875" customWidth="1"/>
    <col min="3823" max="3823" width="27.1796875" customWidth="1"/>
    <col min="3824" max="3830" width="8.54296875" customWidth="1"/>
    <col min="4079" max="4079" width="27.1796875" customWidth="1"/>
    <col min="4080" max="4086" width="8.54296875" customWidth="1"/>
    <col min="4335" max="4335" width="27.1796875" customWidth="1"/>
    <col min="4336" max="4342" width="8.54296875" customWidth="1"/>
    <col min="4591" max="4591" width="27.1796875" customWidth="1"/>
    <col min="4592" max="4598" width="8.54296875" customWidth="1"/>
    <col min="4847" max="4847" width="27.1796875" customWidth="1"/>
    <col min="4848" max="4854" width="8.54296875" customWidth="1"/>
    <col min="5103" max="5103" width="27.1796875" customWidth="1"/>
    <col min="5104" max="5110" width="8.54296875" customWidth="1"/>
    <col min="5359" max="5359" width="27.1796875" customWidth="1"/>
    <col min="5360" max="5366" width="8.54296875" customWidth="1"/>
    <col min="5615" max="5615" width="27.1796875" customWidth="1"/>
    <col min="5616" max="5622" width="8.54296875" customWidth="1"/>
    <col min="5871" max="5871" width="27.1796875" customWidth="1"/>
    <col min="5872" max="5878" width="8.54296875" customWidth="1"/>
    <col min="6127" max="6127" width="27.1796875" customWidth="1"/>
    <col min="6128" max="6134" width="8.54296875" customWidth="1"/>
    <col min="6383" max="6383" width="27.1796875" customWidth="1"/>
    <col min="6384" max="6390" width="8.54296875" customWidth="1"/>
    <col min="6639" max="6639" width="27.1796875" customWidth="1"/>
    <col min="6640" max="6646" width="8.54296875" customWidth="1"/>
    <col min="6895" max="6895" width="27.1796875" customWidth="1"/>
    <col min="6896" max="6902" width="8.54296875" customWidth="1"/>
    <col min="7151" max="7151" width="27.1796875" customWidth="1"/>
    <col min="7152" max="7158" width="8.54296875" customWidth="1"/>
    <col min="7407" max="7407" width="27.1796875" customWidth="1"/>
    <col min="7408" max="7414" width="8.54296875" customWidth="1"/>
    <col min="7663" max="7663" width="27.1796875" customWidth="1"/>
    <col min="7664" max="7670" width="8.54296875" customWidth="1"/>
    <col min="7919" max="7919" width="27.1796875" customWidth="1"/>
    <col min="7920" max="7926" width="8.54296875" customWidth="1"/>
    <col min="8175" max="8175" width="27.1796875" customWidth="1"/>
    <col min="8176" max="8182" width="8.54296875" customWidth="1"/>
    <col min="8431" max="8431" width="27.1796875" customWidth="1"/>
    <col min="8432" max="8438" width="8.54296875" customWidth="1"/>
    <col min="8687" max="8687" width="27.1796875" customWidth="1"/>
    <col min="8688" max="8694" width="8.54296875" customWidth="1"/>
    <col min="8943" max="8943" width="27.1796875" customWidth="1"/>
    <col min="8944" max="8950" width="8.54296875" customWidth="1"/>
    <col min="9199" max="9199" width="27.1796875" customWidth="1"/>
    <col min="9200" max="9206" width="8.54296875" customWidth="1"/>
    <col min="9455" max="9455" width="27.1796875" customWidth="1"/>
    <col min="9456" max="9462" width="8.54296875" customWidth="1"/>
    <col min="9711" max="9711" width="27.1796875" customWidth="1"/>
    <col min="9712" max="9718" width="8.54296875" customWidth="1"/>
    <col min="9967" max="9967" width="27.1796875" customWidth="1"/>
    <col min="9968" max="9974" width="8.54296875" customWidth="1"/>
    <col min="10223" max="10223" width="27.1796875" customWidth="1"/>
    <col min="10224" max="10230" width="8.54296875" customWidth="1"/>
    <col min="10479" max="10479" width="27.1796875" customWidth="1"/>
    <col min="10480" max="10486" width="8.54296875" customWidth="1"/>
    <col min="10735" max="10735" width="27.1796875" customWidth="1"/>
    <col min="10736" max="10742" width="8.54296875" customWidth="1"/>
    <col min="10991" max="10991" width="27.1796875" customWidth="1"/>
    <col min="10992" max="10998" width="8.54296875" customWidth="1"/>
    <col min="11247" max="11247" width="27.1796875" customWidth="1"/>
    <col min="11248" max="11254" width="8.54296875" customWidth="1"/>
    <col min="11503" max="11503" width="27.1796875" customWidth="1"/>
    <col min="11504" max="11510" width="8.54296875" customWidth="1"/>
    <col min="11759" max="11759" width="27.1796875" customWidth="1"/>
    <col min="11760" max="11766" width="8.54296875" customWidth="1"/>
    <col min="12015" max="12015" width="27.1796875" customWidth="1"/>
    <col min="12016" max="12022" width="8.54296875" customWidth="1"/>
    <col min="12271" max="12271" width="27.1796875" customWidth="1"/>
    <col min="12272" max="12278" width="8.54296875" customWidth="1"/>
    <col min="12527" max="12527" width="27.1796875" customWidth="1"/>
    <col min="12528" max="12534" width="8.54296875" customWidth="1"/>
    <col min="12783" max="12783" width="27.1796875" customWidth="1"/>
    <col min="12784" max="12790" width="8.54296875" customWidth="1"/>
    <col min="13039" max="13039" width="27.1796875" customWidth="1"/>
    <col min="13040" max="13046" width="8.54296875" customWidth="1"/>
    <col min="13295" max="13295" width="27.1796875" customWidth="1"/>
    <col min="13296" max="13302" width="8.54296875" customWidth="1"/>
    <col min="13551" max="13551" width="27.1796875" customWidth="1"/>
    <col min="13552" max="13558" width="8.54296875" customWidth="1"/>
    <col min="13807" max="13807" width="27.1796875" customWidth="1"/>
    <col min="13808" max="13814" width="8.54296875" customWidth="1"/>
    <col min="14063" max="14063" width="27.1796875" customWidth="1"/>
    <col min="14064" max="14070" width="8.54296875" customWidth="1"/>
    <col min="14319" max="14319" width="27.1796875" customWidth="1"/>
    <col min="14320" max="14326" width="8.54296875" customWidth="1"/>
    <col min="14575" max="14575" width="27.1796875" customWidth="1"/>
    <col min="14576" max="14582" width="8.54296875" customWidth="1"/>
    <col min="14831" max="14831" width="27.1796875" customWidth="1"/>
    <col min="14832" max="14838" width="8.54296875" customWidth="1"/>
    <col min="15087" max="15087" width="27.1796875" customWidth="1"/>
    <col min="15088" max="15094" width="8.54296875" customWidth="1"/>
    <col min="15343" max="15343" width="27.1796875" customWidth="1"/>
    <col min="15344" max="15350" width="8.54296875" customWidth="1"/>
    <col min="15599" max="15599" width="27.1796875" customWidth="1"/>
    <col min="15600" max="15606" width="8.54296875" customWidth="1"/>
    <col min="15855" max="15855" width="27.1796875" customWidth="1"/>
    <col min="15856" max="15862" width="8.54296875" customWidth="1"/>
    <col min="16111" max="16111" width="27.1796875" customWidth="1"/>
    <col min="16112" max="16118" width="8.54296875" customWidth="1"/>
  </cols>
  <sheetData>
    <row r="1" spans="1:11" ht="30" customHeight="1">
      <c r="A1" s="654" t="s">
        <v>595</v>
      </c>
      <c r="B1" s="655"/>
      <c r="C1" s="655"/>
      <c r="D1" s="655"/>
      <c r="E1" s="655"/>
      <c r="F1" s="655"/>
      <c r="G1" s="655"/>
      <c r="H1" s="655"/>
      <c r="K1" s="548" t="s">
        <v>612</v>
      </c>
    </row>
    <row r="2" spans="1:11" s="137" customFormat="1" ht="9" customHeight="1">
      <c r="A2" s="269"/>
      <c r="B2" s="275"/>
      <c r="C2" s="275"/>
      <c r="D2" s="276"/>
      <c r="E2" s="275"/>
      <c r="F2" s="275"/>
      <c r="G2" s="275"/>
      <c r="H2" s="277" t="s">
        <v>216</v>
      </c>
    </row>
    <row r="3" spans="1:11" ht="10.15" customHeight="1">
      <c r="A3" s="278" t="s">
        <v>217</v>
      </c>
      <c r="B3" s="648" t="s">
        <v>0</v>
      </c>
      <c r="C3" s="648" t="s">
        <v>218</v>
      </c>
      <c r="D3" s="648" t="s">
        <v>219</v>
      </c>
      <c r="E3" s="648" t="s">
        <v>220</v>
      </c>
      <c r="F3" s="648" t="s">
        <v>221</v>
      </c>
      <c r="G3" s="648" t="s">
        <v>222</v>
      </c>
      <c r="H3" s="650" t="s">
        <v>223</v>
      </c>
    </row>
    <row r="4" spans="1:11" ht="10.15" customHeight="1">
      <c r="A4" s="291" t="s">
        <v>242</v>
      </c>
      <c r="B4" s="649"/>
      <c r="C4" s="649"/>
      <c r="D4" s="649"/>
      <c r="E4" s="649"/>
      <c r="F4" s="649"/>
      <c r="G4" s="649"/>
      <c r="H4" s="651"/>
    </row>
    <row r="5" spans="1:11" ht="5.15" customHeight="1">
      <c r="A5" s="275"/>
      <c r="B5" s="281"/>
      <c r="C5" s="281"/>
      <c r="D5" s="281"/>
      <c r="E5" s="281"/>
      <c r="F5" s="281"/>
      <c r="G5" s="281"/>
      <c r="H5" s="281"/>
    </row>
    <row r="6" spans="1:11" ht="10" customHeight="1">
      <c r="A6" s="282" t="s">
        <v>38</v>
      </c>
      <c r="B6" s="283">
        <v>391762.37235779298</v>
      </c>
      <c r="C6" s="283">
        <v>50761.638708551007</v>
      </c>
      <c r="D6" s="283">
        <v>27099.487649242001</v>
      </c>
      <c r="E6" s="283">
        <v>93256.308999999994</v>
      </c>
      <c r="F6" s="283">
        <v>123196.76699999999</v>
      </c>
      <c r="G6" s="283">
        <v>46906.315000000002</v>
      </c>
      <c r="H6" s="283">
        <v>50541.855000000003</v>
      </c>
    </row>
    <row r="7" spans="1:11" ht="10" customHeight="1">
      <c r="A7" s="275" t="s">
        <v>243</v>
      </c>
      <c r="B7" s="283">
        <v>103234.65691567201</v>
      </c>
      <c r="C7" s="284">
        <v>14711.123336688999</v>
      </c>
      <c r="D7" s="284">
        <v>9361.2365789830001</v>
      </c>
      <c r="E7" s="284">
        <v>22144.547999999999</v>
      </c>
      <c r="F7" s="284">
        <v>26800.602999999999</v>
      </c>
      <c r="G7" s="284">
        <v>15165.134</v>
      </c>
      <c r="H7" s="284">
        <v>15052.012000000001</v>
      </c>
    </row>
    <row r="8" spans="1:11" ht="10" customHeight="1">
      <c r="A8" s="275" t="s">
        <v>244</v>
      </c>
      <c r="B8" s="283">
        <v>106456.03038062401</v>
      </c>
      <c r="C8" s="284">
        <v>15280.615073249002</v>
      </c>
      <c r="D8" s="517" t="s">
        <v>227</v>
      </c>
      <c r="E8" s="284">
        <v>32759.117999999999</v>
      </c>
      <c r="F8" s="284">
        <v>36469.980000000003</v>
      </c>
      <c r="G8" s="284">
        <v>12135.418</v>
      </c>
      <c r="H8" s="517" t="s">
        <v>227</v>
      </c>
    </row>
    <row r="9" spans="1:11" ht="10" customHeight="1">
      <c r="A9" s="275" t="s">
        <v>245</v>
      </c>
      <c r="B9" s="283">
        <v>143615.244490857</v>
      </c>
      <c r="C9" s="284">
        <v>12383.880711105998</v>
      </c>
      <c r="D9" s="284">
        <v>6050.2697797509991</v>
      </c>
      <c r="E9" s="284">
        <v>25591.371999999999</v>
      </c>
      <c r="F9" s="284">
        <v>51801.805999999997</v>
      </c>
      <c r="G9" s="284">
        <v>15823.535</v>
      </c>
      <c r="H9" s="284">
        <v>31964.381000000001</v>
      </c>
    </row>
    <row r="10" spans="1:11" ht="10" customHeight="1">
      <c r="A10" s="275" t="s">
        <v>246</v>
      </c>
      <c r="B10" s="283">
        <v>27266.595856729004</v>
      </c>
      <c r="C10" s="284">
        <v>7429.4344567290009</v>
      </c>
      <c r="D10" s="517">
        <v>3196.3883999999998</v>
      </c>
      <c r="E10" s="284">
        <v>7760.4380000000001</v>
      </c>
      <c r="F10" s="284">
        <v>6861.3050000000003</v>
      </c>
      <c r="G10" s="284" t="s">
        <v>227</v>
      </c>
      <c r="H10" s="517" t="s">
        <v>227</v>
      </c>
    </row>
    <row r="11" spans="1:11" ht="10" customHeight="1">
      <c r="A11" s="275" t="s">
        <v>247</v>
      </c>
      <c r="B11" s="283">
        <v>3511.5624823650001</v>
      </c>
      <c r="C11" s="284">
        <v>542.95448236499999</v>
      </c>
      <c r="D11" s="284">
        <v>307.43299999999999</v>
      </c>
      <c r="E11" s="284">
        <v>2661.1750000000002</v>
      </c>
      <c r="F11" s="284">
        <v>0</v>
      </c>
      <c r="G11" s="284">
        <v>0</v>
      </c>
      <c r="H11" s="284">
        <v>0</v>
      </c>
    </row>
    <row r="12" spans="1:11" ht="10" customHeight="1">
      <c r="A12" s="275" t="s">
        <v>248</v>
      </c>
      <c r="B12" s="283">
        <v>5187.9235495900002</v>
      </c>
      <c r="C12" s="284">
        <v>249.987966457</v>
      </c>
      <c r="D12" s="284" t="s">
        <v>227</v>
      </c>
      <c r="E12" s="284">
        <v>2156.2840000000001</v>
      </c>
      <c r="F12" s="284">
        <v>1263.0730000000001</v>
      </c>
      <c r="G12" s="284" t="s">
        <v>227</v>
      </c>
      <c r="H12" s="284">
        <v>0</v>
      </c>
    </row>
    <row r="13" spans="1:11" ht="10" customHeight="1">
      <c r="A13" s="275" t="s">
        <v>249</v>
      </c>
      <c r="B13" s="283">
        <v>2490.3586819560001</v>
      </c>
      <c r="C13" s="284">
        <v>163.64268195599999</v>
      </c>
      <c r="D13" s="284">
        <v>158.68600000000001</v>
      </c>
      <c r="E13" s="284">
        <v>183.374</v>
      </c>
      <c r="F13" s="284">
        <v>0</v>
      </c>
      <c r="G13" s="284">
        <v>1984.6559999999999</v>
      </c>
      <c r="H13" s="284">
        <v>0</v>
      </c>
    </row>
    <row r="14" spans="1:11" ht="4.5" customHeight="1" thickBot="1">
      <c r="A14" s="285"/>
      <c r="B14" s="285"/>
      <c r="C14" s="285"/>
      <c r="D14" s="285"/>
      <c r="E14" s="285"/>
      <c r="F14" s="285"/>
      <c r="G14" s="285"/>
      <c r="H14" s="285"/>
    </row>
    <row r="15" spans="1:11" ht="9" customHeight="1" thickTop="1">
      <c r="A15" s="295" t="s">
        <v>136</v>
      </c>
    </row>
    <row r="16" spans="1:11" ht="9" customHeight="1"/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3E4EC-3664-4164-99BE-D88263ED153D}">
  <sheetPr codeName="Sheet31"/>
  <dimension ref="A1:K24"/>
  <sheetViews>
    <sheetView showGridLines="0" zoomScaleNormal="100" workbookViewId="0">
      <selection sqref="A1:H1"/>
    </sheetView>
  </sheetViews>
  <sheetFormatPr defaultRowHeight="12.5"/>
  <cols>
    <col min="1" max="1" width="32.1796875" bestFit="1" customWidth="1"/>
    <col min="2" max="8" width="7.81640625" customWidth="1"/>
    <col min="9" max="9" width="9.1796875" customWidth="1"/>
    <col min="229" max="229" width="32.1796875" bestFit="1" customWidth="1"/>
    <col min="230" max="236" width="7.81640625" customWidth="1"/>
    <col min="485" max="485" width="32.1796875" bestFit="1" customWidth="1"/>
    <col min="486" max="492" width="7.81640625" customWidth="1"/>
    <col min="741" max="741" width="32.1796875" bestFit="1" customWidth="1"/>
    <col min="742" max="748" width="7.81640625" customWidth="1"/>
    <col min="997" max="997" width="32.1796875" bestFit="1" customWidth="1"/>
    <col min="998" max="1004" width="7.81640625" customWidth="1"/>
    <col min="1253" max="1253" width="32.1796875" bestFit="1" customWidth="1"/>
    <col min="1254" max="1260" width="7.81640625" customWidth="1"/>
    <col min="1509" max="1509" width="32.1796875" bestFit="1" customWidth="1"/>
    <col min="1510" max="1516" width="7.81640625" customWidth="1"/>
    <col min="1765" max="1765" width="32.1796875" bestFit="1" customWidth="1"/>
    <col min="1766" max="1772" width="7.81640625" customWidth="1"/>
    <col min="2021" max="2021" width="32.1796875" bestFit="1" customWidth="1"/>
    <col min="2022" max="2028" width="7.81640625" customWidth="1"/>
    <col min="2277" max="2277" width="32.1796875" bestFit="1" customWidth="1"/>
    <col min="2278" max="2284" width="7.81640625" customWidth="1"/>
    <col min="2533" max="2533" width="32.1796875" bestFit="1" customWidth="1"/>
    <col min="2534" max="2540" width="7.81640625" customWidth="1"/>
    <col min="2789" max="2789" width="32.1796875" bestFit="1" customWidth="1"/>
    <col min="2790" max="2796" width="7.81640625" customWidth="1"/>
    <col min="3045" max="3045" width="32.1796875" bestFit="1" customWidth="1"/>
    <col min="3046" max="3052" width="7.81640625" customWidth="1"/>
    <col min="3301" max="3301" width="32.1796875" bestFit="1" customWidth="1"/>
    <col min="3302" max="3308" width="7.81640625" customWidth="1"/>
    <col min="3557" max="3557" width="32.1796875" bestFit="1" customWidth="1"/>
    <col min="3558" max="3564" width="7.81640625" customWidth="1"/>
    <col min="3813" max="3813" width="32.1796875" bestFit="1" customWidth="1"/>
    <col min="3814" max="3820" width="7.81640625" customWidth="1"/>
    <col min="4069" max="4069" width="32.1796875" bestFit="1" customWidth="1"/>
    <col min="4070" max="4076" width="7.81640625" customWidth="1"/>
    <col min="4325" max="4325" width="32.1796875" bestFit="1" customWidth="1"/>
    <col min="4326" max="4332" width="7.81640625" customWidth="1"/>
    <col min="4581" max="4581" width="32.1796875" bestFit="1" customWidth="1"/>
    <col min="4582" max="4588" width="7.81640625" customWidth="1"/>
    <col min="4837" max="4837" width="32.1796875" bestFit="1" customWidth="1"/>
    <col min="4838" max="4844" width="7.81640625" customWidth="1"/>
    <col min="5093" max="5093" width="32.1796875" bestFit="1" customWidth="1"/>
    <col min="5094" max="5100" width="7.81640625" customWidth="1"/>
    <col min="5349" max="5349" width="32.1796875" bestFit="1" customWidth="1"/>
    <col min="5350" max="5356" width="7.81640625" customWidth="1"/>
    <col min="5605" max="5605" width="32.1796875" bestFit="1" customWidth="1"/>
    <col min="5606" max="5612" width="7.81640625" customWidth="1"/>
    <col min="5861" max="5861" width="32.1796875" bestFit="1" customWidth="1"/>
    <col min="5862" max="5868" width="7.81640625" customWidth="1"/>
    <col min="6117" max="6117" width="32.1796875" bestFit="1" customWidth="1"/>
    <col min="6118" max="6124" width="7.81640625" customWidth="1"/>
    <col min="6373" max="6373" width="32.1796875" bestFit="1" customWidth="1"/>
    <col min="6374" max="6380" width="7.81640625" customWidth="1"/>
    <col min="6629" max="6629" width="32.1796875" bestFit="1" customWidth="1"/>
    <col min="6630" max="6636" width="7.81640625" customWidth="1"/>
    <col min="6885" max="6885" width="32.1796875" bestFit="1" customWidth="1"/>
    <col min="6886" max="6892" width="7.81640625" customWidth="1"/>
    <col min="7141" max="7141" width="32.1796875" bestFit="1" customWidth="1"/>
    <col min="7142" max="7148" width="7.81640625" customWidth="1"/>
    <col min="7397" max="7397" width="32.1796875" bestFit="1" customWidth="1"/>
    <col min="7398" max="7404" width="7.81640625" customWidth="1"/>
    <col min="7653" max="7653" width="32.1796875" bestFit="1" customWidth="1"/>
    <col min="7654" max="7660" width="7.81640625" customWidth="1"/>
    <col min="7909" max="7909" width="32.1796875" bestFit="1" customWidth="1"/>
    <col min="7910" max="7916" width="7.81640625" customWidth="1"/>
    <col min="8165" max="8165" width="32.1796875" bestFit="1" customWidth="1"/>
    <col min="8166" max="8172" width="7.81640625" customWidth="1"/>
    <col min="8421" max="8421" width="32.1796875" bestFit="1" customWidth="1"/>
    <col min="8422" max="8428" width="7.81640625" customWidth="1"/>
    <col min="8677" max="8677" width="32.1796875" bestFit="1" customWidth="1"/>
    <col min="8678" max="8684" width="7.81640625" customWidth="1"/>
    <col min="8933" max="8933" width="32.1796875" bestFit="1" customWidth="1"/>
    <col min="8934" max="8940" width="7.81640625" customWidth="1"/>
    <col min="9189" max="9189" width="32.1796875" bestFit="1" customWidth="1"/>
    <col min="9190" max="9196" width="7.81640625" customWidth="1"/>
    <col min="9445" max="9445" width="32.1796875" bestFit="1" customWidth="1"/>
    <col min="9446" max="9452" width="7.81640625" customWidth="1"/>
    <col min="9701" max="9701" width="32.1796875" bestFit="1" customWidth="1"/>
    <col min="9702" max="9708" width="7.81640625" customWidth="1"/>
    <col min="9957" max="9957" width="32.1796875" bestFit="1" customWidth="1"/>
    <col min="9958" max="9964" width="7.81640625" customWidth="1"/>
    <col min="10213" max="10213" width="32.1796875" bestFit="1" customWidth="1"/>
    <col min="10214" max="10220" width="7.81640625" customWidth="1"/>
    <col min="10469" max="10469" width="32.1796875" bestFit="1" customWidth="1"/>
    <col min="10470" max="10476" width="7.81640625" customWidth="1"/>
    <col min="10725" max="10725" width="32.1796875" bestFit="1" customWidth="1"/>
    <col min="10726" max="10732" width="7.81640625" customWidth="1"/>
    <col min="10981" max="10981" width="32.1796875" bestFit="1" customWidth="1"/>
    <col min="10982" max="10988" width="7.81640625" customWidth="1"/>
    <col min="11237" max="11237" width="32.1796875" bestFit="1" customWidth="1"/>
    <col min="11238" max="11244" width="7.81640625" customWidth="1"/>
    <col min="11493" max="11493" width="32.1796875" bestFit="1" customWidth="1"/>
    <col min="11494" max="11500" width="7.81640625" customWidth="1"/>
    <col min="11749" max="11749" width="32.1796875" bestFit="1" customWidth="1"/>
    <col min="11750" max="11756" width="7.81640625" customWidth="1"/>
    <col min="12005" max="12005" width="32.1796875" bestFit="1" customWidth="1"/>
    <col min="12006" max="12012" width="7.81640625" customWidth="1"/>
    <col min="12261" max="12261" width="32.1796875" bestFit="1" customWidth="1"/>
    <col min="12262" max="12268" width="7.81640625" customWidth="1"/>
    <col min="12517" max="12517" width="32.1796875" bestFit="1" customWidth="1"/>
    <col min="12518" max="12524" width="7.81640625" customWidth="1"/>
    <col min="12773" max="12773" width="32.1796875" bestFit="1" customWidth="1"/>
    <col min="12774" max="12780" width="7.81640625" customWidth="1"/>
    <col min="13029" max="13029" width="32.1796875" bestFit="1" customWidth="1"/>
    <col min="13030" max="13036" width="7.81640625" customWidth="1"/>
    <col min="13285" max="13285" width="32.1796875" bestFit="1" customWidth="1"/>
    <col min="13286" max="13292" width="7.81640625" customWidth="1"/>
    <col min="13541" max="13541" width="32.1796875" bestFit="1" customWidth="1"/>
    <col min="13542" max="13548" width="7.81640625" customWidth="1"/>
    <col min="13797" max="13797" width="32.1796875" bestFit="1" customWidth="1"/>
    <col min="13798" max="13804" width="7.81640625" customWidth="1"/>
    <col min="14053" max="14053" width="32.1796875" bestFit="1" customWidth="1"/>
    <col min="14054" max="14060" width="7.81640625" customWidth="1"/>
    <col min="14309" max="14309" width="32.1796875" bestFit="1" customWidth="1"/>
    <col min="14310" max="14316" width="7.81640625" customWidth="1"/>
    <col min="14565" max="14565" width="32.1796875" bestFit="1" customWidth="1"/>
    <col min="14566" max="14572" width="7.81640625" customWidth="1"/>
    <col min="14821" max="14821" width="32.1796875" bestFit="1" customWidth="1"/>
    <col min="14822" max="14828" width="7.81640625" customWidth="1"/>
    <col min="15077" max="15077" width="32.1796875" bestFit="1" customWidth="1"/>
    <col min="15078" max="15084" width="7.81640625" customWidth="1"/>
    <col min="15333" max="15333" width="32.1796875" bestFit="1" customWidth="1"/>
    <col min="15334" max="15340" width="7.81640625" customWidth="1"/>
    <col min="15589" max="15589" width="32.1796875" bestFit="1" customWidth="1"/>
    <col min="15590" max="15596" width="7.81640625" customWidth="1"/>
    <col min="15845" max="15845" width="32.1796875" bestFit="1" customWidth="1"/>
    <col min="15846" max="15852" width="7.81640625" customWidth="1"/>
    <col min="16101" max="16101" width="32.1796875" bestFit="1" customWidth="1"/>
    <col min="16102" max="16108" width="7.81640625" customWidth="1"/>
  </cols>
  <sheetData>
    <row r="1" spans="1:11" ht="30" customHeight="1">
      <c r="A1" s="654" t="s">
        <v>596</v>
      </c>
      <c r="B1" s="655"/>
      <c r="C1" s="655"/>
      <c r="D1" s="655"/>
      <c r="E1" s="655"/>
      <c r="F1" s="655"/>
      <c r="G1" s="655"/>
      <c r="H1" s="655"/>
      <c r="K1" s="548" t="s">
        <v>612</v>
      </c>
    </row>
    <row r="2" spans="1:11" s="137" customFormat="1" ht="10.5">
      <c r="A2" s="269"/>
      <c r="B2" s="275"/>
      <c r="C2" s="275"/>
      <c r="D2" s="276"/>
      <c r="E2" s="275"/>
      <c r="F2" s="275"/>
      <c r="G2" s="275"/>
      <c r="H2" s="277" t="s">
        <v>216</v>
      </c>
    </row>
    <row r="3" spans="1:11" s="137" customFormat="1" ht="10.15" customHeight="1">
      <c r="A3" s="278" t="s">
        <v>217</v>
      </c>
      <c r="B3" s="648" t="s">
        <v>0</v>
      </c>
      <c r="C3" s="648" t="s">
        <v>218</v>
      </c>
      <c r="D3" s="648" t="s">
        <v>219</v>
      </c>
      <c r="E3" s="648" t="s">
        <v>220</v>
      </c>
      <c r="F3" s="648" t="s">
        <v>221</v>
      </c>
      <c r="G3" s="648" t="s">
        <v>222</v>
      </c>
      <c r="H3" s="650" t="s">
        <v>223</v>
      </c>
    </row>
    <row r="4" spans="1:11" s="137" customFormat="1" ht="10.15" customHeight="1">
      <c r="A4" s="279" t="s">
        <v>202</v>
      </c>
      <c r="B4" s="649"/>
      <c r="C4" s="649"/>
      <c r="D4" s="649"/>
      <c r="E4" s="649"/>
      <c r="F4" s="649"/>
      <c r="G4" s="649"/>
      <c r="H4" s="651"/>
    </row>
    <row r="5" spans="1:11" s="137" customFormat="1" ht="5.15" customHeight="1">
      <c r="A5" s="292"/>
      <c r="B5" s="281"/>
      <c r="C5" s="281"/>
      <c r="D5" s="281"/>
      <c r="E5" s="281"/>
      <c r="F5" s="281"/>
      <c r="G5" s="281"/>
      <c r="H5" s="281"/>
    </row>
    <row r="6" spans="1:11" s="137" customFormat="1" ht="10" customHeight="1">
      <c r="A6" s="282" t="s">
        <v>0</v>
      </c>
      <c r="B6" s="297">
        <v>277864.67358894303</v>
      </c>
      <c r="C6" s="297">
        <v>18157.073727907002</v>
      </c>
      <c r="D6" s="297">
        <v>7964.4318610359996</v>
      </c>
      <c r="E6" s="297">
        <v>79997.651999999987</v>
      </c>
      <c r="F6" s="297">
        <v>65473.928000000007</v>
      </c>
      <c r="G6" s="297">
        <v>55539.119999999995</v>
      </c>
      <c r="H6" s="297">
        <v>50732.468000000001</v>
      </c>
    </row>
    <row r="7" spans="1:11" s="137" customFormat="1" ht="10" customHeight="1">
      <c r="A7" s="275" t="s">
        <v>224</v>
      </c>
      <c r="B7" s="297">
        <v>1196.774740264</v>
      </c>
      <c r="C7" s="284">
        <v>51.728740264000002</v>
      </c>
      <c r="D7" s="517" t="s">
        <v>227</v>
      </c>
      <c r="E7" s="284" t="s">
        <v>227</v>
      </c>
      <c r="F7" s="517">
        <v>551.10900000000004</v>
      </c>
      <c r="G7" s="284">
        <v>0</v>
      </c>
      <c r="H7" s="284">
        <v>535.14499999999998</v>
      </c>
    </row>
    <row r="8" spans="1:11" s="137" customFormat="1" ht="10" customHeight="1">
      <c r="A8" s="275" t="s">
        <v>225</v>
      </c>
      <c r="B8" s="297">
        <v>7899.739720515</v>
      </c>
      <c r="C8" s="284">
        <v>477.16098014399995</v>
      </c>
      <c r="D8" s="284">
        <v>471.070740371</v>
      </c>
      <c r="E8" s="284">
        <v>1376.7739999999999</v>
      </c>
      <c r="F8" s="284">
        <v>3234.2060000000001</v>
      </c>
      <c r="G8" s="284">
        <v>1539.4970000000001</v>
      </c>
      <c r="H8" s="284">
        <v>801.03099999999995</v>
      </c>
    </row>
    <row r="9" spans="1:11" s="137" customFormat="1" ht="10" customHeight="1">
      <c r="A9" s="275" t="s">
        <v>226</v>
      </c>
      <c r="B9" s="297">
        <v>2073.058498548</v>
      </c>
      <c r="C9" s="517">
        <v>146.004898747</v>
      </c>
      <c r="D9" s="284">
        <v>148.19459980100001</v>
      </c>
      <c r="E9" s="284">
        <v>582.36199999999997</v>
      </c>
      <c r="F9" s="284">
        <v>789.78499999999997</v>
      </c>
      <c r="G9" s="284">
        <v>406.71199999999999</v>
      </c>
      <c r="H9" s="517">
        <v>0</v>
      </c>
    </row>
    <row r="10" spans="1:11" s="137" customFormat="1" ht="10" customHeight="1">
      <c r="A10" s="275" t="s">
        <v>228</v>
      </c>
      <c r="B10" s="297" t="s">
        <v>227</v>
      </c>
      <c r="C10" s="284" t="s">
        <v>227</v>
      </c>
      <c r="D10" s="284">
        <v>564.2065718959999</v>
      </c>
      <c r="E10" s="284" t="s">
        <v>227</v>
      </c>
      <c r="F10" s="284">
        <v>21.279</v>
      </c>
      <c r="G10" s="284" t="s">
        <v>227</v>
      </c>
      <c r="H10" s="284" t="s">
        <v>227</v>
      </c>
    </row>
    <row r="11" spans="1:11" s="137" customFormat="1" ht="10" customHeight="1">
      <c r="A11" s="275" t="s">
        <v>229</v>
      </c>
      <c r="B11" s="297">
        <v>1443.1628418830001</v>
      </c>
      <c r="C11" s="517">
        <v>94.882738153000005</v>
      </c>
      <c r="D11" s="284">
        <v>86.314103729999999</v>
      </c>
      <c r="E11" s="284">
        <v>125.477</v>
      </c>
      <c r="F11" s="284">
        <v>648.101</v>
      </c>
      <c r="G11" s="517">
        <v>488.38799999999998</v>
      </c>
      <c r="H11" s="284">
        <v>0</v>
      </c>
    </row>
    <row r="12" spans="1:11" s="137" customFormat="1" ht="10" customHeight="1">
      <c r="A12" s="275" t="s">
        <v>230</v>
      </c>
      <c r="B12" s="297">
        <v>15326.551267415001</v>
      </c>
      <c r="C12" s="284">
        <v>1839.8231261630001</v>
      </c>
      <c r="D12" s="284">
        <v>831.98514125199995</v>
      </c>
      <c r="E12" s="284">
        <v>5189.7370000000001</v>
      </c>
      <c r="F12" s="284">
        <v>3947.431</v>
      </c>
      <c r="G12" s="284">
        <v>3517.5749999999998</v>
      </c>
      <c r="H12" s="284">
        <v>0</v>
      </c>
    </row>
    <row r="13" spans="1:11" s="137" customFormat="1" ht="10" customHeight="1">
      <c r="A13" s="275" t="s">
        <v>231</v>
      </c>
      <c r="B13" s="297" t="s">
        <v>227</v>
      </c>
      <c r="C13" s="284">
        <v>0</v>
      </c>
      <c r="D13" s="284">
        <v>0</v>
      </c>
      <c r="E13" s="284">
        <v>0</v>
      </c>
      <c r="F13" s="284">
        <v>0</v>
      </c>
      <c r="G13" s="284">
        <v>0</v>
      </c>
      <c r="H13" s="284" t="s">
        <v>227</v>
      </c>
    </row>
    <row r="14" spans="1:11" s="137" customFormat="1" ht="10" customHeight="1">
      <c r="A14" s="275" t="s">
        <v>232</v>
      </c>
      <c r="B14" s="297">
        <v>8024.6523472270001</v>
      </c>
      <c r="C14" s="284">
        <v>4990.6461472270003</v>
      </c>
      <c r="D14" s="284">
        <v>259.14120000000003</v>
      </c>
      <c r="E14" s="284">
        <v>2227.616</v>
      </c>
      <c r="F14" s="284">
        <v>179.55199999999999</v>
      </c>
      <c r="G14" s="284">
        <v>367.697</v>
      </c>
      <c r="H14" s="284">
        <v>0</v>
      </c>
    </row>
    <row r="15" spans="1:11" s="137" customFormat="1" ht="10" customHeight="1">
      <c r="A15" s="275" t="s">
        <v>233</v>
      </c>
      <c r="B15" s="297">
        <v>4522.8086991809996</v>
      </c>
      <c r="C15" s="284">
        <v>168.44169918099999</v>
      </c>
      <c r="D15" s="284">
        <v>165.83600000000001</v>
      </c>
      <c r="E15" s="284">
        <v>2779.6529999999998</v>
      </c>
      <c r="F15" s="284">
        <v>813.66700000000003</v>
      </c>
      <c r="G15" s="517" t="s">
        <v>227</v>
      </c>
      <c r="H15" s="517" t="s">
        <v>227</v>
      </c>
    </row>
    <row r="16" spans="1:11" s="137" customFormat="1" ht="10" customHeight="1">
      <c r="A16" s="275" t="s">
        <v>234</v>
      </c>
      <c r="B16" s="297">
        <v>14977.624549371001</v>
      </c>
      <c r="C16" s="284">
        <v>235.36353475799999</v>
      </c>
      <c r="D16" s="517" t="s">
        <v>227</v>
      </c>
      <c r="E16" s="284">
        <v>459.75799999999998</v>
      </c>
      <c r="F16" s="284">
        <v>10799.126</v>
      </c>
      <c r="G16" s="284">
        <v>1363.1489999999999</v>
      </c>
      <c r="H16" s="517" t="s">
        <v>227</v>
      </c>
    </row>
    <row r="17" spans="1:8" s="137" customFormat="1" ht="10" customHeight="1">
      <c r="A17" s="275" t="s">
        <v>235</v>
      </c>
      <c r="B17" s="297">
        <v>39358.508552813997</v>
      </c>
      <c r="C17" s="284">
        <v>592.53155281400007</v>
      </c>
      <c r="D17" s="284" t="s">
        <v>227</v>
      </c>
      <c r="E17" s="284">
        <v>25911.455999999998</v>
      </c>
      <c r="F17" s="284">
        <v>12628.402</v>
      </c>
      <c r="G17" s="284" t="s">
        <v>227</v>
      </c>
      <c r="H17" s="284">
        <v>0</v>
      </c>
    </row>
    <row r="18" spans="1:8" s="137" customFormat="1" ht="10" customHeight="1">
      <c r="A18" s="275" t="s">
        <v>236</v>
      </c>
      <c r="B18" s="297">
        <v>39521.977247167997</v>
      </c>
      <c r="C18" s="284">
        <v>4688.8796058200023</v>
      </c>
      <c r="D18" s="284">
        <v>1273.2796413479998</v>
      </c>
      <c r="E18" s="284">
        <v>18287.136999999999</v>
      </c>
      <c r="F18" s="284">
        <v>7084.8360000000002</v>
      </c>
      <c r="G18" s="284">
        <v>8187.8450000000003</v>
      </c>
      <c r="H18" s="284">
        <v>0</v>
      </c>
    </row>
    <row r="19" spans="1:8" s="137" customFormat="1" ht="10" customHeight="1">
      <c r="A19" s="275" t="s">
        <v>237</v>
      </c>
      <c r="B19" s="297">
        <v>35824.382793162004</v>
      </c>
      <c r="C19" s="284">
        <v>482.57079316200003</v>
      </c>
      <c r="D19" s="284">
        <v>646.45799999999997</v>
      </c>
      <c r="E19" s="284">
        <v>2819.6930000000002</v>
      </c>
      <c r="F19" s="284">
        <v>8854.0329999999994</v>
      </c>
      <c r="G19" s="284">
        <v>12842.625</v>
      </c>
      <c r="H19" s="284">
        <v>10179.003000000001</v>
      </c>
    </row>
    <row r="20" spans="1:8" s="137" customFormat="1" ht="10" customHeight="1">
      <c r="A20" s="275" t="s">
        <v>238</v>
      </c>
      <c r="B20" s="297">
        <v>78923.795151710001</v>
      </c>
      <c r="C20" s="284">
        <v>34.802420480000002</v>
      </c>
      <c r="D20" s="284">
        <v>735.62273123</v>
      </c>
      <c r="E20" s="284">
        <v>12272.609</v>
      </c>
      <c r="F20" s="284">
        <v>13511.529</v>
      </c>
      <c r="G20" s="284">
        <v>17736.017</v>
      </c>
      <c r="H20" s="284">
        <v>34633.214999999997</v>
      </c>
    </row>
    <row r="21" spans="1:8" s="137" customFormat="1" ht="10" customHeight="1">
      <c r="A21" s="275" t="s">
        <v>239</v>
      </c>
      <c r="B21" s="297">
        <v>20639.989170548997</v>
      </c>
      <c r="C21" s="284">
        <v>4342.2230537539999</v>
      </c>
      <c r="D21" s="284">
        <v>2251.4031167950002</v>
      </c>
      <c r="E21" s="284">
        <v>5895.1809999999996</v>
      </c>
      <c r="F21" s="284">
        <v>2175.5250000000001</v>
      </c>
      <c r="G21" s="284">
        <v>5591.13</v>
      </c>
      <c r="H21" s="284">
        <v>384.52699999999999</v>
      </c>
    </row>
    <row r="22" spans="1:8" s="137" customFormat="1" ht="10" customHeight="1">
      <c r="A22" s="275" t="s">
        <v>240</v>
      </c>
      <c r="B22" s="297">
        <v>5911.8292372320002</v>
      </c>
      <c r="C22" s="284" t="s">
        <v>227</v>
      </c>
      <c r="D22" s="284">
        <v>152.86199999999999</v>
      </c>
      <c r="E22" s="284">
        <v>1936.2180000000001</v>
      </c>
      <c r="F22" s="517">
        <v>235.34700000000001</v>
      </c>
      <c r="G22" s="284">
        <v>3446.5169999999998</v>
      </c>
      <c r="H22" s="517" t="s">
        <v>227</v>
      </c>
    </row>
    <row r="23" spans="1:8" ht="5.15" customHeight="1" thickBot="1">
      <c r="A23" s="294"/>
      <c r="B23" s="294"/>
      <c r="C23" s="294"/>
      <c r="D23" s="294"/>
      <c r="E23" s="294"/>
      <c r="F23" s="294"/>
      <c r="G23" s="294"/>
      <c r="H23" s="294"/>
    </row>
    <row r="24" spans="1:8" ht="9" customHeight="1" thickTop="1">
      <c r="A24" s="295" t="s">
        <v>136</v>
      </c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348CE-794E-4088-B444-313A9F8A67BD}">
  <sheetPr codeName="Sheet32"/>
  <dimension ref="A1:L30"/>
  <sheetViews>
    <sheetView showGridLines="0" zoomScaleNormal="100" workbookViewId="0">
      <selection sqref="A1:I1"/>
    </sheetView>
  </sheetViews>
  <sheetFormatPr defaultRowHeight="12.5"/>
  <cols>
    <col min="1" max="1" width="30.7265625" customWidth="1"/>
    <col min="2" max="3" width="7.7265625" bestFit="1" customWidth="1"/>
    <col min="4" max="4" width="7.453125" bestFit="1" customWidth="1"/>
    <col min="5" max="5" width="7.7265625" bestFit="1" customWidth="1"/>
    <col min="6" max="6" width="7.453125" bestFit="1" customWidth="1"/>
    <col min="7" max="9" width="6.81640625" customWidth="1"/>
    <col min="227" max="227" width="32.81640625" bestFit="1" customWidth="1"/>
    <col min="228" max="229" width="7.7265625" bestFit="1" customWidth="1"/>
    <col min="230" max="230" width="7.453125" bestFit="1" customWidth="1"/>
    <col min="231" max="231" width="7.7265625" bestFit="1" customWidth="1"/>
    <col min="232" max="232" width="7.453125" bestFit="1" customWidth="1"/>
    <col min="233" max="235" width="6.81640625" customWidth="1"/>
    <col min="483" max="483" width="32.81640625" bestFit="1" customWidth="1"/>
    <col min="484" max="485" width="7.7265625" bestFit="1" customWidth="1"/>
    <col min="486" max="486" width="7.453125" bestFit="1" customWidth="1"/>
    <col min="487" max="487" width="7.7265625" bestFit="1" customWidth="1"/>
    <col min="488" max="488" width="7.453125" bestFit="1" customWidth="1"/>
    <col min="489" max="491" width="6.81640625" customWidth="1"/>
    <col min="739" max="739" width="32.81640625" bestFit="1" customWidth="1"/>
    <col min="740" max="741" width="7.7265625" bestFit="1" customWidth="1"/>
    <col min="742" max="742" width="7.453125" bestFit="1" customWidth="1"/>
    <col min="743" max="743" width="7.7265625" bestFit="1" customWidth="1"/>
    <col min="744" max="744" width="7.453125" bestFit="1" customWidth="1"/>
    <col min="745" max="747" width="6.81640625" customWidth="1"/>
    <col min="995" max="995" width="32.81640625" bestFit="1" customWidth="1"/>
    <col min="996" max="997" width="7.7265625" bestFit="1" customWidth="1"/>
    <col min="998" max="998" width="7.453125" bestFit="1" customWidth="1"/>
    <col min="999" max="999" width="7.7265625" bestFit="1" customWidth="1"/>
    <col min="1000" max="1000" width="7.453125" bestFit="1" customWidth="1"/>
    <col min="1001" max="1003" width="6.81640625" customWidth="1"/>
    <col min="1251" max="1251" width="32.81640625" bestFit="1" customWidth="1"/>
    <col min="1252" max="1253" width="7.7265625" bestFit="1" customWidth="1"/>
    <col min="1254" max="1254" width="7.453125" bestFit="1" customWidth="1"/>
    <col min="1255" max="1255" width="7.7265625" bestFit="1" customWidth="1"/>
    <col min="1256" max="1256" width="7.453125" bestFit="1" customWidth="1"/>
    <col min="1257" max="1259" width="6.81640625" customWidth="1"/>
    <col min="1507" max="1507" width="32.81640625" bestFit="1" customWidth="1"/>
    <col min="1508" max="1509" width="7.7265625" bestFit="1" customWidth="1"/>
    <col min="1510" max="1510" width="7.453125" bestFit="1" customWidth="1"/>
    <col min="1511" max="1511" width="7.7265625" bestFit="1" customWidth="1"/>
    <col min="1512" max="1512" width="7.453125" bestFit="1" customWidth="1"/>
    <col min="1513" max="1515" width="6.81640625" customWidth="1"/>
    <col min="1763" max="1763" width="32.81640625" bestFit="1" customWidth="1"/>
    <col min="1764" max="1765" width="7.7265625" bestFit="1" customWidth="1"/>
    <col min="1766" max="1766" width="7.453125" bestFit="1" customWidth="1"/>
    <col min="1767" max="1767" width="7.7265625" bestFit="1" customWidth="1"/>
    <col min="1768" max="1768" width="7.453125" bestFit="1" customWidth="1"/>
    <col min="1769" max="1771" width="6.81640625" customWidth="1"/>
    <col min="2019" max="2019" width="32.81640625" bestFit="1" customWidth="1"/>
    <col min="2020" max="2021" width="7.7265625" bestFit="1" customWidth="1"/>
    <col min="2022" max="2022" width="7.453125" bestFit="1" customWidth="1"/>
    <col min="2023" max="2023" width="7.7265625" bestFit="1" customWidth="1"/>
    <col min="2024" max="2024" width="7.453125" bestFit="1" customWidth="1"/>
    <col min="2025" max="2027" width="6.81640625" customWidth="1"/>
    <col min="2275" max="2275" width="32.81640625" bestFit="1" customWidth="1"/>
    <col min="2276" max="2277" width="7.7265625" bestFit="1" customWidth="1"/>
    <col min="2278" max="2278" width="7.453125" bestFit="1" customWidth="1"/>
    <col min="2279" max="2279" width="7.7265625" bestFit="1" customWidth="1"/>
    <col min="2280" max="2280" width="7.453125" bestFit="1" customWidth="1"/>
    <col min="2281" max="2283" width="6.81640625" customWidth="1"/>
    <col min="2531" max="2531" width="32.81640625" bestFit="1" customWidth="1"/>
    <col min="2532" max="2533" width="7.7265625" bestFit="1" customWidth="1"/>
    <col min="2534" max="2534" width="7.453125" bestFit="1" customWidth="1"/>
    <col min="2535" max="2535" width="7.7265625" bestFit="1" customWidth="1"/>
    <col min="2536" max="2536" width="7.453125" bestFit="1" customWidth="1"/>
    <col min="2537" max="2539" width="6.81640625" customWidth="1"/>
    <col min="2787" max="2787" width="32.81640625" bestFit="1" customWidth="1"/>
    <col min="2788" max="2789" width="7.7265625" bestFit="1" customWidth="1"/>
    <col min="2790" max="2790" width="7.453125" bestFit="1" customWidth="1"/>
    <col min="2791" max="2791" width="7.7265625" bestFit="1" customWidth="1"/>
    <col min="2792" max="2792" width="7.453125" bestFit="1" customWidth="1"/>
    <col min="2793" max="2795" width="6.81640625" customWidth="1"/>
    <col min="3043" max="3043" width="32.81640625" bestFit="1" customWidth="1"/>
    <col min="3044" max="3045" width="7.7265625" bestFit="1" customWidth="1"/>
    <col min="3046" max="3046" width="7.453125" bestFit="1" customWidth="1"/>
    <col min="3047" max="3047" width="7.7265625" bestFit="1" customWidth="1"/>
    <col min="3048" max="3048" width="7.453125" bestFit="1" customWidth="1"/>
    <col min="3049" max="3051" width="6.81640625" customWidth="1"/>
    <col min="3299" max="3299" width="32.81640625" bestFit="1" customWidth="1"/>
    <col min="3300" max="3301" width="7.7265625" bestFit="1" customWidth="1"/>
    <col min="3302" max="3302" width="7.453125" bestFit="1" customWidth="1"/>
    <col min="3303" max="3303" width="7.7265625" bestFit="1" customWidth="1"/>
    <col min="3304" max="3304" width="7.453125" bestFit="1" customWidth="1"/>
    <col min="3305" max="3307" width="6.81640625" customWidth="1"/>
    <col min="3555" max="3555" width="32.81640625" bestFit="1" customWidth="1"/>
    <col min="3556" max="3557" width="7.7265625" bestFit="1" customWidth="1"/>
    <col min="3558" max="3558" width="7.453125" bestFit="1" customWidth="1"/>
    <col min="3559" max="3559" width="7.7265625" bestFit="1" customWidth="1"/>
    <col min="3560" max="3560" width="7.453125" bestFit="1" customWidth="1"/>
    <col min="3561" max="3563" width="6.81640625" customWidth="1"/>
    <col min="3811" max="3811" width="32.81640625" bestFit="1" customWidth="1"/>
    <col min="3812" max="3813" width="7.7265625" bestFit="1" customWidth="1"/>
    <col min="3814" max="3814" width="7.453125" bestFit="1" customWidth="1"/>
    <col min="3815" max="3815" width="7.7265625" bestFit="1" customWidth="1"/>
    <col min="3816" max="3816" width="7.453125" bestFit="1" customWidth="1"/>
    <col min="3817" max="3819" width="6.81640625" customWidth="1"/>
    <col min="4067" max="4067" width="32.81640625" bestFit="1" customWidth="1"/>
    <col min="4068" max="4069" width="7.7265625" bestFit="1" customWidth="1"/>
    <col min="4070" max="4070" width="7.453125" bestFit="1" customWidth="1"/>
    <col min="4071" max="4071" width="7.7265625" bestFit="1" customWidth="1"/>
    <col min="4072" max="4072" width="7.453125" bestFit="1" customWidth="1"/>
    <col min="4073" max="4075" width="6.81640625" customWidth="1"/>
    <col min="4323" max="4323" width="32.81640625" bestFit="1" customWidth="1"/>
    <col min="4324" max="4325" width="7.7265625" bestFit="1" customWidth="1"/>
    <col min="4326" max="4326" width="7.453125" bestFit="1" customWidth="1"/>
    <col min="4327" max="4327" width="7.7265625" bestFit="1" customWidth="1"/>
    <col min="4328" max="4328" width="7.453125" bestFit="1" customWidth="1"/>
    <col min="4329" max="4331" width="6.81640625" customWidth="1"/>
    <col min="4579" max="4579" width="32.81640625" bestFit="1" customWidth="1"/>
    <col min="4580" max="4581" width="7.7265625" bestFit="1" customWidth="1"/>
    <col min="4582" max="4582" width="7.453125" bestFit="1" customWidth="1"/>
    <col min="4583" max="4583" width="7.7265625" bestFit="1" customWidth="1"/>
    <col min="4584" max="4584" width="7.453125" bestFit="1" customWidth="1"/>
    <col min="4585" max="4587" width="6.81640625" customWidth="1"/>
    <col min="4835" max="4835" width="32.81640625" bestFit="1" customWidth="1"/>
    <col min="4836" max="4837" width="7.7265625" bestFit="1" customWidth="1"/>
    <col min="4838" max="4838" width="7.453125" bestFit="1" customWidth="1"/>
    <col min="4839" max="4839" width="7.7265625" bestFit="1" customWidth="1"/>
    <col min="4840" max="4840" width="7.453125" bestFit="1" customWidth="1"/>
    <col min="4841" max="4843" width="6.81640625" customWidth="1"/>
    <col min="5091" max="5091" width="32.81640625" bestFit="1" customWidth="1"/>
    <col min="5092" max="5093" width="7.7265625" bestFit="1" customWidth="1"/>
    <col min="5094" max="5094" width="7.453125" bestFit="1" customWidth="1"/>
    <col min="5095" max="5095" width="7.7265625" bestFit="1" customWidth="1"/>
    <col min="5096" max="5096" width="7.453125" bestFit="1" customWidth="1"/>
    <col min="5097" max="5099" width="6.81640625" customWidth="1"/>
    <col min="5347" max="5347" width="32.81640625" bestFit="1" customWidth="1"/>
    <col min="5348" max="5349" width="7.7265625" bestFit="1" customWidth="1"/>
    <col min="5350" max="5350" width="7.453125" bestFit="1" customWidth="1"/>
    <col min="5351" max="5351" width="7.7265625" bestFit="1" customWidth="1"/>
    <col min="5352" max="5352" width="7.453125" bestFit="1" customWidth="1"/>
    <col min="5353" max="5355" width="6.81640625" customWidth="1"/>
    <col min="5603" max="5603" width="32.81640625" bestFit="1" customWidth="1"/>
    <col min="5604" max="5605" width="7.7265625" bestFit="1" customWidth="1"/>
    <col min="5606" max="5606" width="7.453125" bestFit="1" customWidth="1"/>
    <col min="5607" max="5607" width="7.7265625" bestFit="1" customWidth="1"/>
    <col min="5608" max="5608" width="7.453125" bestFit="1" customWidth="1"/>
    <col min="5609" max="5611" width="6.81640625" customWidth="1"/>
    <col min="5859" max="5859" width="32.81640625" bestFit="1" customWidth="1"/>
    <col min="5860" max="5861" width="7.7265625" bestFit="1" customWidth="1"/>
    <col min="5862" max="5862" width="7.453125" bestFit="1" customWidth="1"/>
    <col min="5863" max="5863" width="7.7265625" bestFit="1" customWidth="1"/>
    <col min="5864" max="5864" width="7.453125" bestFit="1" customWidth="1"/>
    <col min="5865" max="5867" width="6.81640625" customWidth="1"/>
    <col min="6115" max="6115" width="32.81640625" bestFit="1" customWidth="1"/>
    <col min="6116" max="6117" width="7.7265625" bestFit="1" customWidth="1"/>
    <col min="6118" max="6118" width="7.453125" bestFit="1" customWidth="1"/>
    <col min="6119" max="6119" width="7.7265625" bestFit="1" customWidth="1"/>
    <col min="6120" max="6120" width="7.453125" bestFit="1" customWidth="1"/>
    <col min="6121" max="6123" width="6.81640625" customWidth="1"/>
    <col min="6371" max="6371" width="32.81640625" bestFit="1" customWidth="1"/>
    <col min="6372" max="6373" width="7.7265625" bestFit="1" customWidth="1"/>
    <col min="6374" max="6374" width="7.453125" bestFit="1" customWidth="1"/>
    <col min="6375" max="6375" width="7.7265625" bestFit="1" customWidth="1"/>
    <col min="6376" max="6376" width="7.453125" bestFit="1" customWidth="1"/>
    <col min="6377" max="6379" width="6.81640625" customWidth="1"/>
    <col min="6627" max="6627" width="32.81640625" bestFit="1" customWidth="1"/>
    <col min="6628" max="6629" width="7.7265625" bestFit="1" customWidth="1"/>
    <col min="6630" max="6630" width="7.453125" bestFit="1" customWidth="1"/>
    <col min="6631" max="6631" width="7.7265625" bestFit="1" customWidth="1"/>
    <col min="6632" max="6632" width="7.453125" bestFit="1" customWidth="1"/>
    <col min="6633" max="6635" width="6.81640625" customWidth="1"/>
    <col min="6883" max="6883" width="32.81640625" bestFit="1" customWidth="1"/>
    <col min="6884" max="6885" width="7.7265625" bestFit="1" customWidth="1"/>
    <col min="6886" max="6886" width="7.453125" bestFit="1" customWidth="1"/>
    <col min="6887" max="6887" width="7.7265625" bestFit="1" customWidth="1"/>
    <col min="6888" max="6888" width="7.453125" bestFit="1" customWidth="1"/>
    <col min="6889" max="6891" width="6.81640625" customWidth="1"/>
    <col min="7139" max="7139" width="32.81640625" bestFit="1" customWidth="1"/>
    <col min="7140" max="7141" width="7.7265625" bestFit="1" customWidth="1"/>
    <col min="7142" max="7142" width="7.453125" bestFit="1" customWidth="1"/>
    <col min="7143" max="7143" width="7.7265625" bestFit="1" customWidth="1"/>
    <col min="7144" max="7144" width="7.453125" bestFit="1" customWidth="1"/>
    <col min="7145" max="7147" width="6.81640625" customWidth="1"/>
    <col min="7395" max="7395" width="32.81640625" bestFit="1" customWidth="1"/>
    <col min="7396" max="7397" width="7.7265625" bestFit="1" customWidth="1"/>
    <col min="7398" max="7398" width="7.453125" bestFit="1" customWidth="1"/>
    <col min="7399" max="7399" width="7.7265625" bestFit="1" customWidth="1"/>
    <col min="7400" max="7400" width="7.453125" bestFit="1" customWidth="1"/>
    <col min="7401" max="7403" width="6.81640625" customWidth="1"/>
    <col min="7651" max="7651" width="32.81640625" bestFit="1" customWidth="1"/>
    <col min="7652" max="7653" width="7.7265625" bestFit="1" customWidth="1"/>
    <col min="7654" max="7654" width="7.453125" bestFit="1" customWidth="1"/>
    <col min="7655" max="7655" width="7.7265625" bestFit="1" customWidth="1"/>
    <col min="7656" max="7656" width="7.453125" bestFit="1" customWidth="1"/>
    <col min="7657" max="7659" width="6.81640625" customWidth="1"/>
    <col min="7907" max="7907" width="32.81640625" bestFit="1" customWidth="1"/>
    <col min="7908" max="7909" width="7.7265625" bestFit="1" customWidth="1"/>
    <col min="7910" max="7910" width="7.453125" bestFit="1" customWidth="1"/>
    <col min="7911" max="7911" width="7.7265625" bestFit="1" customWidth="1"/>
    <col min="7912" max="7912" width="7.453125" bestFit="1" customWidth="1"/>
    <col min="7913" max="7915" width="6.81640625" customWidth="1"/>
    <col min="8163" max="8163" width="32.81640625" bestFit="1" customWidth="1"/>
    <col min="8164" max="8165" width="7.7265625" bestFit="1" customWidth="1"/>
    <col min="8166" max="8166" width="7.453125" bestFit="1" customWidth="1"/>
    <col min="8167" max="8167" width="7.7265625" bestFit="1" customWidth="1"/>
    <col min="8168" max="8168" width="7.453125" bestFit="1" customWidth="1"/>
    <col min="8169" max="8171" width="6.81640625" customWidth="1"/>
    <col min="8419" max="8419" width="32.81640625" bestFit="1" customWidth="1"/>
    <col min="8420" max="8421" width="7.7265625" bestFit="1" customWidth="1"/>
    <col min="8422" max="8422" width="7.453125" bestFit="1" customWidth="1"/>
    <col min="8423" max="8423" width="7.7265625" bestFit="1" customWidth="1"/>
    <col min="8424" max="8424" width="7.453125" bestFit="1" customWidth="1"/>
    <col min="8425" max="8427" width="6.81640625" customWidth="1"/>
    <col min="8675" max="8675" width="32.81640625" bestFit="1" customWidth="1"/>
    <col min="8676" max="8677" width="7.7265625" bestFit="1" customWidth="1"/>
    <col min="8678" max="8678" width="7.453125" bestFit="1" customWidth="1"/>
    <col min="8679" max="8679" width="7.7265625" bestFit="1" customWidth="1"/>
    <col min="8680" max="8680" width="7.453125" bestFit="1" customWidth="1"/>
    <col min="8681" max="8683" width="6.81640625" customWidth="1"/>
    <col min="8931" max="8931" width="32.81640625" bestFit="1" customWidth="1"/>
    <col min="8932" max="8933" width="7.7265625" bestFit="1" customWidth="1"/>
    <col min="8934" max="8934" width="7.453125" bestFit="1" customWidth="1"/>
    <col min="8935" max="8935" width="7.7265625" bestFit="1" customWidth="1"/>
    <col min="8936" max="8936" width="7.453125" bestFit="1" customWidth="1"/>
    <col min="8937" max="8939" width="6.81640625" customWidth="1"/>
    <col min="9187" max="9187" width="32.81640625" bestFit="1" customWidth="1"/>
    <col min="9188" max="9189" width="7.7265625" bestFit="1" customWidth="1"/>
    <col min="9190" max="9190" width="7.453125" bestFit="1" customWidth="1"/>
    <col min="9191" max="9191" width="7.7265625" bestFit="1" customWidth="1"/>
    <col min="9192" max="9192" width="7.453125" bestFit="1" customWidth="1"/>
    <col min="9193" max="9195" width="6.81640625" customWidth="1"/>
    <col min="9443" max="9443" width="32.81640625" bestFit="1" customWidth="1"/>
    <col min="9444" max="9445" width="7.7265625" bestFit="1" customWidth="1"/>
    <col min="9446" max="9446" width="7.453125" bestFit="1" customWidth="1"/>
    <col min="9447" max="9447" width="7.7265625" bestFit="1" customWidth="1"/>
    <col min="9448" max="9448" width="7.453125" bestFit="1" customWidth="1"/>
    <col min="9449" max="9451" width="6.81640625" customWidth="1"/>
    <col min="9699" max="9699" width="32.81640625" bestFit="1" customWidth="1"/>
    <col min="9700" max="9701" width="7.7265625" bestFit="1" customWidth="1"/>
    <col min="9702" max="9702" width="7.453125" bestFit="1" customWidth="1"/>
    <col min="9703" max="9703" width="7.7265625" bestFit="1" customWidth="1"/>
    <col min="9704" max="9704" width="7.453125" bestFit="1" customWidth="1"/>
    <col min="9705" max="9707" width="6.81640625" customWidth="1"/>
    <col min="9955" max="9955" width="32.81640625" bestFit="1" customWidth="1"/>
    <col min="9956" max="9957" width="7.7265625" bestFit="1" customWidth="1"/>
    <col min="9958" max="9958" width="7.453125" bestFit="1" customWidth="1"/>
    <col min="9959" max="9959" width="7.7265625" bestFit="1" customWidth="1"/>
    <col min="9960" max="9960" width="7.453125" bestFit="1" customWidth="1"/>
    <col min="9961" max="9963" width="6.81640625" customWidth="1"/>
    <col min="10211" max="10211" width="32.81640625" bestFit="1" customWidth="1"/>
    <col min="10212" max="10213" width="7.7265625" bestFit="1" customWidth="1"/>
    <col min="10214" max="10214" width="7.453125" bestFit="1" customWidth="1"/>
    <col min="10215" max="10215" width="7.7265625" bestFit="1" customWidth="1"/>
    <col min="10216" max="10216" width="7.453125" bestFit="1" customWidth="1"/>
    <col min="10217" max="10219" width="6.81640625" customWidth="1"/>
    <col min="10467" max="10467" width="32.81640625" bestFit="1" customWidth="1"/>
    <col min="10468" max="10469" width="7.7265625" bestFit="1" customWidth="1"/>
    <col min="10470" max="10470" width="7.453125" bestFit="1" customWidth="1"/>
    <col min="10471" max="10471" width="7.7265625" bestFit="1" customWidth="1"/>
    <col min="10472" max="10472" width="7.453125" bestFit="1" customWidth="1"/>
    <col min="10473" max="10475" width="6.81640625" customWidth="1"/>
    <col min="10723" max="10723" width="32.81640625" bestFit="1" customWidth="1"/>
    <col min="10724" max="10725" width="7.7265625" bestFit="1" customWidth="1"/>
    <col min="10726" max="10726" width="7.453125" bestFit="1" customWidth="1"/>
    <col min="10727" max="10727" width="7.7265625" bestFit="1" customWidth="1"/>
    <col min="10728" max="10728" width="7.453125" bestFit="1" customWidth="1"/>
    <col min="10729" max="10731" width="6.81640625" customWidth="1"/>
    <col min="10979" max="10979" width="32.81640625" bestFit="1" customWidth="1"/>
    <col min="10980" max="10981" width="7.7265625" bestFit="1" customWidth="1"/>
    <col min="10982" max="10982" width="7.453125" bestFit="1" customWidth="1"/>
    <col min="10983" max="10983" width="7.7265625" bestFit="1" customWidth="1"/>
    <col min="10984" max="10984" width="7.453125" bestFit="1" customWidth="1"/>
    <col min="10985" max="10987" width="6.81640625" customWidth="1"/>
    <col min="11235" max="11235" width="32.81640625" bestFit="1" customWidth="1"/>
    <col min="11236" max="11237" width="7.7265625" bestFit="1" customWidth="1"/>
    <col min="11238" max="11238" width="7.453125" bestFit="1" customWidth="1"/>
    <col min="11239" max="11239" width="7.7265625" bestFit="1" customWidth="1"/>
    <col min="11240" max="11240" width="7.453125" bestFit="1" customWidth="1"/>
    <col min="11241" max="11243" width="6.81640625" customWidth="1"/>
    <col min="11491" max="11491" width="32.81640625" bestFit="1" customWidth="1"/>
    <col min="11492" max="11493" width="7.7265625" bestFit="1" customWidth="1"/>
    <col min="11494" max="11494" width="7.453125" bestFit="1" customWidth="1"/>
    <col min="11495" max="11495" width="7.7265625" bestFit="1" customWidth="1"/>
    <col min="11496" max="11496" width="7.453125" bestFit="1" customWidth="1"/>
    <col min="11497" max="11499" width="6.81640625" customWidth="1"/>
    <col min="11747" max="11747" width="32.81640625" bestFit="1" customWidth="1"/>
    <col min="11748" max="11749" width="7.7265625" bestFit="1" customWidth="1"/>
    <col min="11750" max="11750" width="7.453125" bestFit="1" customWidth="1"/>
    <col min="11751" max="11751" width="7.7265625" bestFit="1" customWidth="1"/>
    <col min="11752" max="11752" width="7.453125" bestFit="1" customWidth="1"/>
    <col min="11753" max="11755" width="6.81640625" customWidth="1"/>
    <col min="12003" max="12003" width="32.81640625" bestFit="1" customWidth="1"/>
    <col min="12004" max="12005" width="7.7265625" bestFit="1" customWidth="1"/>
    <col min="12006" max="12006" width="7.453125" bestFit="1" customWidth="1"/>
    <col min="12007" max="12007" width="7.7265625" bestFit="1" customWidth="1"/>
    <col min="12008" max="12008" width="7.453125" bestFit="1" customWidth="1"/>
    <col min="12009" max="12011" width="6.81640625" customWidth="1"/>
    <col min="12259" max="12259" width="32.81640625" bestFit="1" customWidth="1"/>
    <col min="12260" max="12261" width="7.7265625" bestFit="1" customWidth="1"/>
    <col min="12262" max="12262" width="7.453125" bestFit="1" customWidth="1"/>
    <col min="12263" max="12263" width="7.7265625" bestFit="1" customWidth="1"/>
    <col min="12264" max="12264" width="7.453125" bestFit="1" customWidth="1"/>
    <col min="12265" max="12267" width="6.81640625" customWidth="1"/>
    <col min="12515" max="12515" width="32.81640625" bestFit="1" customWidth="1"/>
    <col min="12516" max="12517" width="7.7265625" bestFit="1" customWidth="1"/>
    <col min="12518" max="12518" width="7.453125" bestFit="1" customWidth="1"/>
    <col min="12519" max="12519" width="7.7265625" bestFit="1" customWidth="1"/>
    <col min="12520" max="12520" width="7.453125" bestFit="1" customWidth="1"/>
    <col min="12521" max="12523" width="6.81640625" customWidth="1"/>
    <col min="12771" max="12771" width="32.81640625" bestFit="1" customWidth="1"/>
    <col min="12772" max="12773" width="7.7265625" bestFit="1" customWidth="1"/>
    <col min="12774" max="12774" width="7.453125" bestFit="1" customWidth="1"/>
    <col min="12775" max="12775" width="7.7265625" bestFit="1" customWidth="1"/>
    <col min="12776" max="12776" width="7.453125" bestFit="1" customWidth="1"/>
    <col min="12777" max="12779" width="6.81640625" customWidth="1"/>
    <col min="13027" max="13027" width="32.81640625" bestFit="1" customWidth="1"/>
    <col min="13028" max="13029" width="7.7265625" bestFit="1" customWidth="1"/>
    <col min="13030" max="13030" width="7.453125" bestFit="1" customWidth="1"/>
    <col min="13031" max="13031" width="7.7265625" bestFit="1" customWidth="1"/>
    <col min="13032" max="13032" width="7.453125" bestFit="1" customWidth="1"/>
    <col min="13033" max="13035" width="6.81640625" customWidth="1"/>
    <col min="13283" max="13283" width="32.81640625" bestFit="1" customWidth="1"/>
    <col min="13284" max="13285" width="7.7265625" bestFit="1" customWidth="1"/>
    <col min="13286" max="13286" width="7.453125" bestFit="1" customWidth="1"/>
    <col min="13287" max="13287" width="7.7265625" bestFit="1" customWidth="1"/>
    <col min="13288" max="13288" width="7.453125" bestFit="1" customWidth="1"/>
    <col min="13289" max="13291" width="6.81640625" customWidth="1"/>
    <col min="13539" max="13539" width="32.81640625" bestFit="1" customWidth="1"/>
    <col min="13540" max="13541" width="7.7265625" bestFit="1" customWidth="1"/>
    <col min="13542" max="13542" width="7.453125" bestFit="1" customWidth="1"/>
    <col min="13543" max="13543" width="7.7265625" bestFit="1" customWidth="1"/>
    <col min="13544" max="13544" width="7.453125" bestFit="1" customWidth="1"/>
    <col min="13545" max="13547" width="6.81640625" customWidth="1"/>
    <col min="13795" max="13795" width="32.81640625" bestFit="1" customWidth="1"/>
    <col min="13796" max="13797" width="7.7265625" bestFit="1" customWidth="1"/>
    <col min="13798" max="13798" width="7.453125" bestFit="1" customWidth="1"/>
    <col min="13799" max="13799" width="7.7265625" bestFit="1" customWidth="1"/>
    <col min="13800" max="13800" width="7.453125" bestFit="1" customWidth="1"/>
    <col min="13801" max="13803" width="6.81640625" customWidth="1"/>
    <col min="14051" max="14051" width="32.81640625" bestFit="1" customWidth="1"/>
    <col min="14052" max="14053" width="7.7265625" bestFit="1" customWidth="1"/>
    <col min="14054" max="14054" width="7.453125" bestFit="1" customWidth="1"/>
    <col min="14055" max="14055" width="7.7265625" bestFit="1" customWidth="1"/>
    <col min="14056" max="14056" width="7.453125" bestFit="1" customWidth="1"/>
    <col min="14057" max="14059" width="6.81640625" customWidth="1"/>
    <col min="14307" max="14307" width="32.81640625" bestFit="1" customWidth="1"/>
    <col min="14308" max="14309" width="7.7265625" bestFit="1" customWidth="1"/>
    <col min="14310" max="14310" width="7.453125" bestFit="1" customWidth="1"/>
    <col min="14311" max="14311" width="7.7265625" bestFit="1" customWidth="1"/>
    <col min="14312" max="14312" width="7.453125" bestFit="1" customWidth="1"/>
    <col min="14313" max="14315" width="6.81640625" customWidth="1"/>
    <col min="14563" max="14563" width="32.81640625" bestFit="1" customWidth="1"/>
    <col min="14564" max="14565" width="7.7265625" bestFit="1" customWidth="1"/>
    <col min="14566" max="14566" width="7.453125" bestFit="1" customWidth="1"/>
    <col min="14567" max="14567" width="7.7265625" bestFit="1" customWidth="1"/>
    <col min="14568" max="14568" width="7.453125" bestFit="1" customWidth="1"/>
    <col min="14569" max="14571" width="6.81640625" customWidth="1"/>
    <col min="14819" max="14819" width="32.81640625" bestFit="1" customWidth="1"/>
    <col min="14820" max="14821" width="7.7265625" bestFit="1" customWidth="1"/>
    <col min="14822" max="14822" width="7.453125" bestFit="1" customWidth="1"/>
    <col min="14823" max="14823" width="7.7265625" bestFit="1" customWidth="1"/>
    <col min="14824" max="14824" width="7.453125" bestFit="1" customWidth="1"/>
    <col min="14825" max="14827" width="6.81640625" customWidth="1"/>
    <col min="15075" max="15075" width="32.81640625" bestFit="1" customWidth="1"/>
    <col min="15076" max="15077" width="7.7265625" bestFit="1" customWidth="1"/>
    <col min="15078" max="15078" width="7.453125" bestFit="1" customWidth="1"/>
    <col min="15079" max="15079" width="7.7265625" bestFit="1" customWidth="1"/>
    <col min="15080" max="15080" width="7.453125" bestFit="1" customWidth="1"/>
    <col min="15081" max="15083" width="6.81640625" customWidth="1"/>
    <col min="15331" max="15331" width="32.81640625" bestFit="1" customWidth="1"/>
    <col min="15332" max="15333" width="7.7265625" bestFit="1" customWidth="1"/>
    <col min="15334" max="15334" width="7.453125" bestFit="1" customWidth="1"/>
    <col min="15335" max="15335" width="7.7265625" bestFit="1" customWidth="1"/>
    <col min="15336" max="15336" width="7.453125" bestFit="1" customWidth="1"/>
    <col min="15337" max="15339" width="6.81640625" customWidth="1"/>
    <col min="15587" max="15587" width="32.81640625" bestFit="1" customWidth="1"/>
    <col min="15588" max="15589" width="7.7265625" bestFit="1" customWidth="1"/>
    <col min="15590" max="15590" width="7.453125" bestFit="1" customWidth="1"/>
    <col min="15591" max="15591" width="7.7265625" bestFit="1" customWidth="1"/>
    <col min="15592" max="15592" width="7.453125" bestFit="1" customWidth="1"/>
    <col min="15593" max="15595" width="6.81640625" customWidth="1"/>
    <col min="15843" max="15843" width="32.81640625" bestFit="1" customWidth="1"/>
    <col min="15844" max="15845" width="7.7265625" bestFit="1" customWidth="1"/>
    <col min="15846" max="15846" width="7.453125" bestFit="1" customWidth="1"/>
    <col min="15847" max="15847" width="7.7265625" bestFit="1" customWidth="1"/>
    <col min="15848" max="15848" width="7.453125" bestFit="1" customWidth="1"/>
    <col min="15849" max="15851" width="6.81640625" customWidth="1"/>
    <col min="16099" max="16099" width="32.81640625" bestFit="1" customWidth="1"/>
    <col min="16100" max="16101" width="7.7265625" bestFit="1" customWidth="1"/>
    <col min="16102" max="16102" width="7.453125" bestFit="1" customWidth="1"/>
    <col min="16103" max="16103" width="7.7265625" bestFit="1" customWidth="1"/>
    <col min="16104" max="16104" width="7.453125" bestFit="1" customWidth="1"/>
    <col min="16105" max="16107" width="6.81640625" customWidth="1"/>
  </cols>
  <sheetData>
    <row r="1" spans="1:12" ht="30" customHeight="1">
      <c r="A1" s="634" t="s">
        <v>597</v>
      </c>
      <c r="B1" s="584"/>
      <c r="C1" s="584"/>
      <c r="D1" s="584"/>
      <c r="E1" s="584"/>
      <c r="F1" s="584"/>
      <c r="G1" s="584"/>
      <c r="H1" s="584"/>
      <c r="I1" s="584"/>
      <c r="L1" s="548" t="s">
        <v>612</v>
      </c>
    </row>
    <row r="2" spans="1:12" s="137" customFormat="1" ht="10.5">
      <c r="A2" s="269"/>
      <c r="B2" s="275"/>
      <c r="C2" s="275"/>
      <c r="D2" s="276"/>
      <c r="E2" s="275"/>
      <c r="F2" s="275"/>
      <c r="G2" s="275"/>
      <c r="H2" s="277"/>
      <c r="I2" s="277" t="s">
        <v>216</v>
      </c>
    </row>
    <row r="3" spans="1:12" s="137" customFormat="1" ht="10.15" customHeight="1">
      <c r="A3" s="278" t="s">
        <v>242</v>
      </c>
      <c r="B3" s="648" t="s">
        <v>38</v>
      </c>
      <c r="C3" s="648" t="s">
        <v>243</v>
      </c>
      <c r="D3" s="648" t="s">
        <v>244</v>
      </c>
      <c r="E3" s="648" t="s">
        <v>245</v>
      </c>
      <c r="F3" s="648" t="s">
        <v>246</v>
      </c>
      <c r="G3" s="648" t="s">
        <v>247</v>
      </c>
      <c r="H3" s="648" t="s">
        <v>248</v>
      </c>
      <c r="I3" s="650" t="s">
        <v>249</v>
      </c>
    </row>
    <row r="4" spans="1:12" s="137" customFormat="1" ht="10.15" customHeight="1">
      <c r="A4" s="279" t="s">
        <v>202</v>
      </c>
      <c r="B4" s="649"/>
      <c r="C4" s="649"/>
      <c r="D4" s="649"/>
      <c r="E4" s="649"/>
      <c r="F4" s="649"/>
      <c r="G4" s="649"/>
      <c r="H4" s="649"/>
      <c r="I4" s="651"/>
    </row>
    <row r="5" spans="1:12" s="137" customFormat="1" ht="5.15" customHeight="1">
      <c r="A5" s="292"/>
      <c r="B5" s="281"/>
      <c r="C5" s="281"/>
      <c r="D5" s="281"/>
      <c r="E5" s="281"/>
      <c r="F5" s="281"/>
      <c r="G5" s="281"/>
      <c r="H5" s="281"/>
      <c r="I5" s="281"/>
    </row>
    <row r="6" spans="1:12" s="137" customFormat="1" ht="10" customHeight="1">
      <c r="A6" s="282" t="s">
        <v>0</v>
      </c>
      <c r="B6" s="297">
        <v>277864.67358894297</v>
      </c>
      <c r="C6" s="297">
        <v>88618.418899003998</v>
      </c>
      <c r="D6" s="297">
        <v>84279.975761126014</v>
      </c>
      <c r="E6" s="297">
        <v>87595.66373956899</v>
      </c>
      <c r="F6" s="297">
        <v>11588.92498211</v>
      </c>
      <c r="G6" s="297">
        <v>111.58705</v>
      </c>
      <c r="H6" s="297">
        <v>5431.0155209039995</v>
      </c>
      <c r="I6" s="297">
        <v>239.08763623000002</v>
      </c>
    </row>
    <row r="7" spans="1:12" s="137" customFormat="1" ht="10" customHeight="1">
      <c r="A7" s="275" t="s">
        <v>224</v>
      </c>
      <c r="B7" s="297">
        <v>1196.774740264</v>
      </c>
      <c r="C7" s="284">
        <v>49.711740263999999</v>
      </c>
      <c r="D7" s="284" t="s">
        <v>227</v>
      </c>
      <c r="E7" s="517" t="s">
        <v>227</v>
      </c>
      <c r="F7" s="284">
        <v>1069.088</v>
      </c>
      <c r="G7" s="284">
        <v>0</v>
      </c>
      <c r="H7" s="284">
        <v>0</v>
      </c>
      <c r="I7" s="517">
        <v>0</v>
      </c>
    </row>
    <row r="8" spans="1:12" s="137" customFormat="1" ht="10" customHeight="1">
      <c r="A8" s="275" t="s">
        <v>225</v>
      </c>
      <c r="B8" s="297">
        <v>7899.739720515</v>
      </c>
      <c r="C8" s="284">
        <v>2365.6214</v>
      </c>
      <c r="D8" s="284">
        <v>2166.2870911730001</v>
      </c>
      <c r="E8" s="284">
        <v>2518.323234082</v>
      </c>
      <c r="F8" s="284">
        <v>717.87233750000007</v>
      </c>
      <c r="G8" s="284" t="s">
        <v>227</v>
      </c>
      <c r="H8" s="284">
        <v>84.753657759999996</v>
      </c>
      <c r="I8" s="284" t="s">
        <v>227</v>
      </c>
    </row>
    <row r="9" spans="1:12" s="137" customFormat="1" ht="10" customHeight="1">
      <c r="A9" s="275" t="s">
        <v>226</v>
      </c>
      <c r="B9" s="297">
        <v>2073.058498548</v>
      </c>
      <c r="C9" s="284">
        <v>1466.203307301</v>
      </c>
      <c r="D9" s="284">
        <v>593.37219124700005</v>
      </c>
      <c r="E9" s="284">
        <v>0</v>
      </c>
      <c r="F9" s="284">
        <v>13.483000000000001</v>
      </c>
      <c r="G9" s="284">
        <v>0</v>
      </c>
      <c r="H9" s="284">
        <v>0</v>
      </c>
      <c r="I9" s="284">
        <v>0</v>
      </c>
    </row>
    <row r="10" spans="1:12" s="137" customFormat="1" ht="10" customHeight="1">
      <c r="A10" s="275" t="s">
        <v>228</v>
      </c>
      <c r="B10" s="297" t="s">
        <v>227</v>
      </c>
      <c r="C10" s="517">
        <v>691.27577190399995</v>
      </c>
      <c r="D10" s="517" t="s">
        <v>227</v>
      </c>
      <c r="E10" s="284">
        <v>0</v>
      </c>
      <c r="F10" s="284">
        <v>0</v>
      </c>
      <c r="G10" s="284">
        <v>0</v>
      </c>
      <c r="H10" s="284">
        <v>0</v>
      </c>
      <c r="I10" s="284">
        <v>0</v>
      </c>
    </row>
    <row r="11" spans="1:12" s="137" customFormat="1" ht="10" customHeight="1">
      <c r="A11" s="275" t="s">
        <v>229</v>
      </c>
      <c r="B11" s="297">
        <v>1443.1628418829998</v>
      </c>
      <c r="C11" s="284">
        <v>995.08584517199995</v>
      </c>
      <c r="D11" s="517">
        <v>358.21199671099998</v>
      </c>
      <c r="E11" s="517">
        <v>79.668999999999997</v>
      </c>
      <c r="F11" s="517" t="s">
        <v>227</v>
      </c>
      <c r="G11" s="284">
        <v>0</v>
      </c>
      <c r="H11" s="517" t="s">
        <v>227</v>
      </c>
      <c r="I11" s="517">
        <v>0</v>
      </c>
    </row>
    <row r="12" spans="1:12" s="137" customFormat="1" ht="10" customHeight="1">
      <c r="A12" s="275" t="s">
        <v>230</v>
      </c>
      <c r="B12" s="297">
        <v>15326.551267415001</v>
      </c>
      <c r="C12" s="284">
        <v>6023.7891879150011</v>
      </c>
      <c r="D12" s="284">
        <v>1926.9023303260001</v>
      </c>
      <c r="E12" s="284">
        <v>7271.9237491740005</v>
      </c>
      <c r="F12" s="284">
        <v>76.281999999999996</v>
      </c>
      <c r="G12" s="284">
        <v>18.109000000000002</v>
      </c>
      <c r="H12" s="517" t="s">
        <v>227</v>
      </c>
      <c r="I12" s="517" t="s">
        <v>227</v>
      </c>
    </row>
    <row r="13" spans="1:12" s="137" customFormat="1" ht="10" customHeight="1">
      <c r="A13" s="275" t="s">
        <v>231</v>
      </c>
      <c r="B13" s="297" t="s">
        <v>227</v>
      </c>
      <c r="C13" s="284">
        <v>0</v>
      </c>
      <c r="D13" s="284">
        <v>0</v>
      </c>
      <c r="E13" s="284" t="s">
        <v>227</v>
      </c>
      <c r="F13" s="284">
        <v>0</v>
      </c>
      <c r="G13" s="284">
        <v>0</v>
      </c>
      <c r="H13" s="284">
        <v>0</v>
      </c>
      <c r="I13" s="284">
        <v>0</v>
      </c>
    </row>
    <row r="14" spans="1:12" s="137" customFormat="1" ht="10" customHeight="1">
      <c r="A14" s="275" t="s">
        <v>232</v>
      </c>
      <c r="B14" s="297">
        <v>8024.6523472269992</v>
      </c>
      <c r="C14" s="284">
        <v>216.918633355</v>
      </c>
      <c r="D14" s="284">
        <v>5900.5705715960003</v>
      </c>
      <c r="E14" s="284">
        <v>1019.223142276</v>
      </c>
      <c r="F14" s="284">
        <v>884.82899999999995</v>
      </c>
      <c r="G14" s="284">
        <v>3.1110000000000002</v>
      </c>
      <c r="H14" s="284">
        <v>0</v>
      </c>
      <c r="I14" s="284">
        <v>0</v>
      </c>
    </row>
    <row r="15" spans="1:12" s="137" customFormat="1" ht="10" customHeight="1">
      <c r="A15" s="275" t="s">
        <v>233</v>
      </c>
      <c r="B15" s="297">
        <v>4522.8086991809996</v>
      </c>
      <c r="C15" s="284">
        <v>3320.076</v>
      </c>
      <c r="D15" s="284">
        <v>606.754110857</v>
      </c>
      <c r="E15" s="284">
        <v>400.88858832400001</v>
      </c>
      <c r="F15" s="284">
        <v>195.09</v>
      </c>
      <c r="G15" s="284">
        <v>0</v>
      </c>
      <c r="H15" s="284">
        <v>0</v>
      </c>
      <c r="I15" s="284">
        <v>0</v>
      </c>
    </row>
    <row r="16" spans="1:12" s="137" customFormat="1" ht="10" customHeight="1">
      <c r="A16" s="275" t="s">
        <v>234</v>
      </c>
      <c r="B16" s="297">
        <v>14977.624549371001</v>
      </c>
      <c r="C16" s="284">
        <v>2059.1446312309999</v>
      </c>
      <c r="D16" s="284">
        <v>2776.9937461270001</v>
      </c>
      <c r="E16" s="284">
        <v>10131.722672013</v>
      </c>
      <c r="F16" s="284" t="s">
        <v>227</v>
      </c>
      <c r="G16" s="519" t="s">
        <v>227</v>
      </c>
      <c r="H16" s="284">
        <v>0</v>
      </c>
      <c r="I16" s="284" t="s">
        <v>227</v>
      </c>
    </row>
    <row r="17" spans="1:9" s="137" customFormat="1" ht="10" customHeight="1">
      <c r="A17" s="275" t="s">
        <v>235</v>
      </c>
      <c r="B17" s="297">
        <v>39358.508552813997</v>
      </c>
      <c r="C17" s="284">
        <v>18591.159605032</v>
      </c>
      <c r="D17" s="517">
        <v>9294.8779477820008</v>
      </c>
      <c r="E17" s="284">
        <v>11472.471</v>
      </c>
      <c r="F17" s="517">
        <v>0</v>
      </c>
      <c r="G17" s="284">
        <v>0</v>
      </c>
      <c r="H17" s="284">
        <v>0</v>
      </c>
      <c r="I17" s="284">
        <v>0</v>
      </c>
    </row>
    <row r="18" spans="1:9" s="137" customFormat="1" ht="10" customHeight="1">
      <c r="A18" s="275" t="s">
        <v>236</v>
      </c>
      <c r="B18" s="297">
        <v>39521.977247167997</v>
      </c>
      <c r="C18" s="284">
        <v>14554.98853318</v>
      </c>
      <c r="D18" s="284">
        <v>16513.989464865001</v>
      </c>
      <c r="E18" s="284">
        <v>2654.0842946390003</v>
      </c>
      <c r="F18" s="284">
        <v>708.73429134000003</v>
      </c>
      <c r="G18" s="284">
        <v>28.3628</v>
      </c>
      <c r="H18" s="284">
        <v>4974.7918631439998</v>
      </c>
      <c r="I18" s="284">
        <v>87.025999999999996</v>
      </c>
    </row>
    <row r="19" spans="1:9" s="137" customFormat="1" ht="10" customHeight="1">
      <c r="A19" s="275" t="s">
        <v>237</v>
      </c>
      <c r="B19" s="297">
        <v>35824.382793162004</v>
      </c>
      <c r="C19" s="284">
        <v>7385.6871181620008</v>
      </c>
      <c r="D19" s="284">
        <v>17312.102675000002</v>
      </c>
      <c r="E19" s="284">
        <v>6546.1450000000004</v>
      </c>
      <c r="F19" s="284">
        <v>4580.4480000000003</v>
      </c>
      <c r="G19" s="284">
        <v>0</v>
      </c>
      <c r="H19" s="284">
        <v>0</v>
      </c>
      <c r="I19" s="284">
        <v>0</v>
      </c>
    </row>
    <row r="20" spans="1:9" s="137" customFormat="1" ht="10" customHeight="1">
      <c r="A20" s="275" t="s">
        <v>238</v>
      </c>
      <c r="B20" s="297">
        <v>78923.795151710001</v>
      </c>
      <c r="C20" s="284">
        <v>21714.706121528001</v>
      </c>
      <c r="D20" s="284">
        <v>19683.675030181999</v>
      </c>
      <c r="E20" s="284">
        <v>34647.377</v>
      </c>
      <c r="F20" s="284">
        <v>2878.0369999999998</v>
      </c>
      <c r="G20" s="284">
        <v>0</v>
      </c>
      <c r="H20" s="284">
        <v>0</v>
      </c>
      <c r="I20" s="157">
        <v>0</v>
      </c>
    </row>
    <row r="21" spans="1:9" s="137" customFormat="1" ht="10" customHeight="1">
      <c r="A21" s="275" t="s">
        <v>239</v>
      </c>
      <c r="B21" s="297">
        <v>20639.989170548997</v>
      </c>
      <c r="C21" s="284">
        <v>8939.39300396</v>
      </c>
      <c r="D21" s="284">
        <v>6838.1197680280011</v>
      </c>
      <c r="E21" s="284">
        <v>4383.5216590609998</v>
      </c>
      <c r="F21" s="284">
        <v>446.82035327</v>
      </c>
      <c r="G21" s="284">
        <v>28.35575</v>
      </c>
      <c r="H21" s="284">
        <v>0</v>
      </c>
      <c r="I21" s="284">
        <v>3.77863623</v>
      </c>
    </row>
    <row r="22" spans="1:9" s="137" customFormat="1" ht="10" customHeight="1">
      <c r="A22" s="275" t="s">
        <v>240</v>
      </c>
      <c r="B22" s="297">
        <v>5911.8292372320011</v>
      </c>
      <c r="C22" s="517">
        <v>244.65799999999999</v>
      </c>
      <c r="D22" s="284">
        <v>207.26983723199999</v>
      </c>
      <c r="E22" s="284">
        <v>4964.6454000000012</v>
      </c>
      <c r="F22" s="517" t="s">
        <v>227</v>
      </c>
      <c r="G22" s="284">
        <v>0</v>
      </c>
      <c r="H22" s="284">
        <v>370.78899999999999</v>
      </c>
      <c r="I22" s="284" t="s">
        <v>227</v>
      </c>
    </row>
    <row r="23" spans="1:9" ht="5.15" customHeight="1" thickBot="1">
      <c r="A23" s="294"/>
      <c r="B23" s="298"/>
      <c r="C23" s="294"/>
      <c r="D23" s="294"/>
      <c r="E23" s="294"/>
      <c r="F23" s="294"/>
      <c r="G23" s="294"/>
      <c r="H23" s="294"/>
      <c r="I23" s="294"/>
    </row>
    <row r="24" spans="1:9" ht="9" customHeight="1" thickTop="1">
      <c r="A24" s="295" t="s">
        <v>136</v>
      </c>
    </row>
    <row r="30" spans="1:9" ht="4.5" customHeight="1"/>
  </sheetData>
  <mergeCells count="9">
    <mergeCell ref="A1:I1"/>
    <mergeCell ref="B3:B4"/>
    <mergeCell ref="C3:C4"/>
    <mergeCell ref="D3:D4"/>
    <mergeCell ref="E3:E4"/>
    <mergeCell ref="F3:F4"/>
    <mergeCell ref="G3:G4"/>
    <mergeCell ref="H3:H4"/>
    <mergeCell ref="I3:I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530EB-B743-4F03-9412-0DBEF451BAB8}">
  <sheetPr codeName="Sheet33"/>
  <dimension ref="A1:K15"/>
  <sheetViews>
    <sheetView showGridLines="0" zoomScaleNormal="100" workbookViewId="0">
      <selection sqref="A1:H1"/>
    </sheetView>
  </sheetViews>
  <sheetFormatPr defaultRowHeight="12.5"/>
  <cols>
    <col min="1" max="1" width="26" customWidth="1"/>
    <col min="2" max="8" width="8.7265625" customWidth="1"/>
    <col min="234" max="234" width="26" customWidth="1"/>
    <col min="235" max="241" width="8.7265625" customWidth="1"/>
    <col min="490" max="490" width="26" customWidth="1"/>
    <col min="491" max="497" width="8.7265625" customWidth="1"/>
    <col min="746" max="746" width="26" customWidth="1"/>
    <col min="747" max="753" width="8.7265625" customWidth="1"/>
    <col min="1002" max="1002" width="26" customWidth="1"/>
    <col min="1003" max="1009" width="8.7265625" customWidth="1"/>
    <col min="1258" max="1258" width="26" customWidth="1"/>
    <col min="1259" max="1265" width="8.7265625" customWidth="1"/>
    <col min="1514" max="1514" width="26" customWidth="1"/>
    <col min="1515" max="1521" width="8.7265625" customWidth="1"/>
    <col min="1770" max="1770" width="26" customWidth="1"/>
    <col min="1771" max="1777" width="8.7265625" customWidth="1"/>
    <col min="2026" max="2026" width="26" customWidth="1"/>
    <col min="2027" max="2033" width="8.7265625" customWidth="1"/>
    <col min="2282" max="2282" width="26" customWidth="1"/>
    <col min="2283" max="2289" width="8.7265625" customWidth="1"/>
    <col min="2538" max="2538" width="26" customWidth="1"/>
    <col min="2539" max="2545" width="8.7265625" customWidth="1"/>
    <col min="2794" max="2794" width="26" customWidth="1"/>
    <col min="2795" max="2801" width="8.7265625" customWidth="1"/>
    <col min="3050" max="3050" width="26" customWidth="1"/>
    <col min="3051" max="3057" width="8.7265625" customWidth="1"/>
    <col min="3306" max="3306" width="26" customWidth="1"/>
    <col min="3307" max="3313" width="8.7265625" customWidth="1"/>
    <col min="3562" max="3562" width="26" customWidth="1"/>
    <col min="3563" max="3569" width="8.7265625" customWidth="1"/>
    <col min="3818" max="3818" width="26" customWidth="1"/>
    <col min="3819" max="3825" width="8.7265625" customWidth="1"/>
    <col min="4074" max="4074" width="26" customWidth="1"/>
    <col min="4075" max="4081" width="8.7265625" customWidth="1"/>
    <col min="4330" max="4330" width="26" customWidth="1"/>
    <col min="4331" max="4337" width="8.7265625" customWidth="1"/>
    <col min="4586" max="4586" width="26" customWidth="1"/>
    <col min="4587" max="4593" width="8.7265625" customWidth="1"/>
    <col min="4842" max="4842" width="26" customWidth="1"/>
    <col min="4843" max="4849" width="8.7265625" customWidth="1"/>
    <col min="5098" max="5098" width="26" customWidth="1"/>
    <col min="5099" max="5105" width="8.7265625" customWidth="1"/>
    <col min="5354" max="5354" width="26" customWidth="1"/>
    <col min="5355" max="5361" width="8.7265625" customWidth="1"/>
    <col min="5610" max="5610" width="26" customWidth="1"/>
    <col min="5611" max="5617" width="8.7265625" customWidth="1"/>
    <col min="5866" max="5866" width="26" customWidth="1"/>
    <col min="5867" max="5873" width="8.7265625" customWidth="1"/>
    <col min="6122" max="6122" width="26" customWidth="1"/>
    <col min="6123" max="6129" width="8.7265625" customWidth="1"/>
    <col min="6378" max="6378" width="26" customWidth="1"/>
    <col min="6379" max="6385" width="8.7265625" customWidth="1"/>
    <col min="6634" max="6634" width="26" customWidth="1"/>
    <col min="6635" max="6641" width="8.7265625" customWidth="1"/>
    <col min="6890" max="6890" width="26" customWidth="1"/>
    <col min="6891" max="6897" width="8.7265625" customWidth="1"/>
    <col min="7146" max="7146" width="26" customWidth="1"/>
    <col min="7147" max="7153" width="8.7265625" customWidth="1"/>
    <col min="7402" max="7402" width="26" customWidth="1"/>
    <col min="7403" max="7409" width="8.7265625" customWidth="1"/>
    <col min="7658" max="7658" width="26" customWidth="1"/>
    <col min="7659" max="7665" width="8.7265625" customWidth="1"/>
    <col min="7914" max="7914" width="26" customWidth="1"/>
    <col min="7915" max="7921" width="8.7265625" customWidth="1"/>
    <col min="8170" max="8170" width="26" customWidth="1"/>
    <col min="8171" max="8177" width="8.7265625" customWidth="1"/>
    <col min="8426" max="8426" width="26" customWidth="1"/>
    <col min="8427" max="8433" width="8.7265625" customWidth="1"/>
    <col min="8682" max="8682" width="26" customWidth="1"/>
    <col min="8683" max="8689" width="8.7265625" customWidth="1"/>
    <col min="8938" max="8938" width="26" customWidth="1"/>
    <col min="8939" max="8945" width="8.7265625" customWidth="1"/>
    <col min="9194" max="9194" width="26" customWidth="1"/>
    <col min="9195" max="9201" width="8.7265625" customWidth="1"/>
    <col min="9450" max="9450" width="26" customWidth="1"/>
    <col min="9451" max="9457" width="8.7265625" customWidth="1"/>
    <col min="9706" max="9706" width="26" customWidth="1"/>
    <col min="9707" max="9713" width="8.7265625" customWidth="1"/>
    <col min="9962" max="9962" width="26" customWidth="1"/>
    <col min="9963" max="9969" width="8.7265625" customWidth="1"/>
    <col min="10218" max="10218" width="26" customWidth="1"/>
    <col min="10219" max="10225" width="8.7265625" customWidth="1"/>
    <col min="10474" max="10474" width="26" customWidth="1"/>
    <col min="10475" max="10481" width="8.7265625" customWidth="1"/>
    <col min="10730" max="10730" width="26" customWidth="1"/>
    <col min="10731" max="10737" width="8.7265625" customWidth="1"/>
    <col min="10986" max="10986" width="26" customWidth="1"/>
    <col min="10987" max="10993" width="8.7265625" customWidth="1"/>
    <col min="11242" max="11242" width="26" customWidth="1"/>
    <col min="11243" max="11249" width="8.7265625" customWidth="1"/>
    <col min="11498" max="11498" width="26" customWidth="1"/>
    <col min="11499" max="11505" width="8.7265625" customWidth="1"/>
    <col min="11754" max="11754" width="26" customWidth="1"/>
    <col min="11755" max="11761" width="8.7265625" customWidth="1"/>
    <col min="12010" max="12010" width="26" customWidth="1"/>
    <col min="12011" max="12017" width="8.7265625" customWidth="1"/>
    <col min="12266" max="12266" width="26" customWidth="1"/>
    <col min="12267" max="12273" width="8.7265625" customWidth="1"/>
    <col min="12522" max="12522" width="26" customWidth="1"/>
    <col min="12523" max="12529" width="8.7265625" customWidth="1"/>
    <col min="12778" max="12778" width="26" customWidth="1"/>
    <col min="12779" max="12785" width="8.7265625" customWidth="1"/>
    <col min="13034" max="13034" width="26" customWidth="1"/>
    <col min="13035" max="13041" width="8.7265625" customWidth="1"/>
    <col min="13290" max="13290" width="26" customWidth="1"/>
    <col min="13291" max="13297" width="8.7265625" customWidth="1"/>
    <col min="13546" max="13546" width="26" customWidth="1"/>
    <col min="13547" max="13553" width="8.7265625" customWidth="1"/>
    <col min="13802" max="13802" width="26" customWidth="1"/>
    <col min="13803" max="13809" width="8.7265625" customWidth="1"/>
    <col min="14058" max="14058" width="26" customWidth="1"/>
    <col min="14059" max="14065" width="8.7265625" customWidth="1"/>
    <col min="14314" max="14314" width="26" customWidth="1"/>
    <col min="14315" max="14321" width="8.7265625" customWidth="1"/>
    <col min="14570" max="14570" width="26" customWidth="1"/>
    <col min="14571" max="14577" width="8.7265625" customWidth="1"/>
    <col min="14826" max="14826" width="26" customWidth="1"/>
    <col min="14827" max="14833" width="8.7265625" customWidth="1"/>
    <col min="15082" max="15082" width="26" customWidth="1"/>
    <col min="15083" max="15089" width="8.7265625" customWidth="1"/>
    <col min="15338" max="15338" width="26" customWidth="1"/>
    <col min="15339" max="15345" width="8.7265625" customWidth="1"/>
    <col min="15594" max="15594" width="26" customWidth="1"/>
    <col min="15595" max="15601" width="8.7265625" customWidth="1"/>
    <col min="15850" max="15850" width="26" customWidth="1"/>
    <col min="15851" max="15857" width="8.7265625" customWidth="1"/>
    <col min="16106" max="16106" width="26" customWidth="1"/>
    <col min="16107" max="16113" width="8.7265625" customWidth="1"/>
  </cols>
  <sheetData>
    <row r="1" spans="1:11" ht="30" customHeight="1">
      <c r="A1" s="654" t="s">
        <v>598</v>
      </c>
      <c r="B1" s="655"/>
      <c r="C1" s="655"/>
      <c r="D1" s="655"/>
      <c r="E1" s="655"/>
      <c r="F1" s="655"/>
      <c r="G1" s="655"/>
      <c r="H1" s="655"/>
      <c r="K1" s="548" t="s">
        <v>612</v>
      </c>
    </row>
    <row r="2" spans="1:11" s="137" customFormat="1" ht="10.5">
      <c r="A2" s="269"/>
      <c r="B2" s="275"/>
      <c r="C2" s="275"/>
      <c r="D2" s="276"/>
      <c r="E2" s="275"/>
      <c r="F2" s="275"/>
      <c r="G2" s="275"/>
      <c r="H2" s="277" t="s">
        <v>216</v>
      </c>
    </row>
    <row r="3" spans="1:11" s="137" customFormat="1" ht="10.15" customHeight="1">
      <c r="A3" s="278" t="s">
        <v>217</v>
      </c>
      <c r="B3" s="648" t="s">
        <v>0</v>
      </c>
      <c r="C3" s="648" t="s">
        <v>218</v>
      </c>
      <c r="D3" s="648" t="s">
        <v>219</v>
      </c>
      <c r="E3" s="648" t="s">
        <v>220</v>
      </c>
      <c r="F3" s="648" t="s">
        <v>221</v>
      </c>
      <c r="G3" s="648" t="s">
        <v>222</v>
      </c>
      <c r="H3" s="650" t="s">
        <v>241</v>
      </c>
    </row>
    <row r="4" spans="1:11" s="137" customFormat="1" ht="10.15" customHeight="1">
      <c r="A4" s="291" t="s">
        <v>242</v>
      </c>
      <c r="B4" s="649"/>
      <c r="C4" s="649"/>
      <c r="D4" s="649"/>
      <c r="E4" s="649"/>
      <c r="F4" s="649"/>
      <c r="G4" s="649"/>
      <c r="H4" s="651"/>
    </row>
    <row r="5" spans="1:11" s="137" customFormat="1" ht="5.15" customHeight="1">
      <c r="A5" s="275"/>
      <c r="B5" s="281"/>
      <c r="C5" s="281"/>
      <c r="D5" s="281"/>
      <c r="E5" s="281"/>
      <c r="F5" s="281"/>
      <c r="G5" s="281"/>
      <c r="H5" s="281"/>
    </row>
    <row r="6" spans="1:11" s="137" customFormat="1" ht="10" customHeight="1">
      <c r="A6" s="282" t="s">
        <v>38</v>
      </c>
      <c r="B6" s="297">
        <v>277864.67358894303</v>
      </c>
      <c r="C6" s="297">
        <v>18157.073727907002</v>
      </c>
      <c r="D6" s="297">
        <v>7964.4318610359987</v>
      </c>
      <c r="E6" s="297">
        <v>79997.652000000002</v>
      </c>
      <c r="F6" s="297">
        <v>65473.928000000007</v>
      </c>
      <c r="G6" s="297">
        <v>55539.119999999995</v>
      </c>
      <c r="H6" s="297">
        <v>50732.468000000001</v>
      </c>
    </row>
    <row r="7" spans="1:11" s="137" customFormat="1" ht="10" customHeight="1">
      <c r="A7" s="275" t="s">
        <v>243</v>
      </c>
      <c r="B7" s="297">
        <v>88618.418899003998</v>
      </c>
      <c r="C7" s="284">
        <v>6074.8521893000006</v>
      </c>
      <c r="D7" s="284" t="s">
        <v>227</v>
      </c>
      <c r="E7" s="284">
        <v>26218.835999999999</v>
      </c>
      <c r="F7" s="284">
        <v>27802.107</v>
      </c>
      <c r="G7" s="284">
        <v>21490.947</v>
      </c>
      <c r="H7" s="284" t="s">
        <v>227</v>
      </c>
    </row>
    <row r="8" spans="1:11" s="137" customFormat="1" ht="10" customHeight="1">
      <c r="A8" s="275" t="s">
        <v>244</v>
      </c>
      <c r="B8" s="297">
        <v>84279.975761125999</v>
      </c>
      <c r="C8" s="284">
        <v>8767.5346766999992</v>
      </c>
      <c r="D8" s="284">
        <v>2335.9150844259998</v>
      </c>
      <c r="E8" s="284">
        <v>23394.02</v>
      </c>
      <c r="F8" s="284">
        <v>19644.598000000002</v>
      </c>
      <c r="G8" s="284">
        <v>25023.796999999999</v>
      </c>
      <c r="H8" s="284">
        <v>5114.1109999999999</v>
      </c>
    </row>
    <row r="9" spans="1:11" s="137" customFormat="1" ht="10" customHeight="1">
      <c r="A9" s="275" t="s">
        <v>245</v>
      </c>
      <c r="B9" s="297">
        <v>87595.66373956899</v>
      </c>
      <c r="C9" s="517">
        <v>2093.4699304229998</v>
      </c>
      <c r="D9" s="284">
        <v>1554.6758091460001</v>
      </c>
      <c r="E9" s="284">
        <v>22861.17</v>
      </c>
      <c r="F9" s="284">
        <v>15582.222</v>
      </c>
      <c r="G9" s="284">
        <v>8531.59</v>
      </c>
      <c r="H9" s="517">
        <v>36972.536</v>
      </c>
    </row>
    <row r="10" spans="1:11" s="137" customFormat="1" ht="10" customHeight="1">
      <c r="A10" s="275" t="s">
        <v>246</v>
      </c>
      <c r="B10" s="297">
        <v>11588.924982109998</v>
      </c>
      <c r="C10" s="517">
        <v>997.74738210999999</v>
      </c>
      <c r="D10" s="517">
        <v>413.0206</v>
      </c>
      <c r="E10" s="284">
        <v>2546.3629999999998</v>
      </c>
      <c r="F10" s="284">
        <v>2428.44</v>
      </c>
      <c r="G10" s="284" t="s">
        <v>227</v>
      </c>
      <c r="H10" s="517" t="s">
        <v>227</v>
      </c>
    </row>
    <row r="11" spans="1:11" s="137" customFormat="1" ht="10" customHeight="1">
      <c r="A11" s="275" t="s">
        <v>247</v>
      </c>
      <c r="B11" s="297">
        <v>111.58705</v>
      </c>
      <c r="C11" s="517" t="s">
        <v>227</v>
      </c>
      <c r="D11" s="517" t="s">
        <v>227</v>
      </c>
      <c r="E11" s="284">
        <v>0</v>
      </c>
      <c r="F11" s="284">
        <v>0</v>
      </c>
      <c r="G11" s="284">
        <v>0</v>
      </c>
      <c r="H11" s="284">
        <v>0</v>
      </c>
    </row>
    <row r="12" spans="1:11" s="137" customFormat="1" ht="10" customHeight="1">
      <c r="A12" s="275" t="s">
        <v>248</v>
      </c>
      <c r="B12" s="297">
        <v>5431.0155209040004</v>
      </c>
      <c r="C12" s="284" t="s">
        <v>227</v>
      </c>
      <c r="D12" s="284">
        <v>131.47565775999999</v>
      </c>
      <c r="E12" s="284">
        <v>4958.3980000000001</v>
      </c>
      <c r="F12" s="284">
        <v>16.561</v>
      </c>
      <c r="G12" s="284" t="s">
        <v>227</v>
      </c>
      <c r="H12" s="284">
        <v>0</v>
      </c>
    </row>
    <row r="13" spans="1:11" s="137" customFormat="1" ht="10" customHeight="1">
      <c r="A13" s="275" t="s">
        <v>249</v>
      </c>
      <c r="B13" s="297">
        <v>239.08763622999999</v>
      </c>
      <c r="C13" s="284">
        <v>102.53963623</v>
      </c>
      <c r="D13" s="284">
        <v>0</v>
      </c>
      <c r="E13" s="284">
        <v>18.864999999999998</v>
      </c>
      <c r="F13" s="284">
        <v>0</v>
      </c>
      <c r="G13" s="284">
        <v>117.68300000000001</v>
      </c>
      <c r="H13" s="284">
        <v>0</v>
      </c>
    </row>
    <row r="14" spans="1:11" ht="5.15" customHeight="1" thickBot="1">
      <c r="A14" s="294"/>
      <c r="B14" s="294"/>
      <c r="C14" s="294"/>
      <c r="D14" s="294"/>
      <c r="E14" s="294"/>
      <c r="F14" s="294"/>
      <c r="G14" s="294"/>
      <c r="H14" s="294"/>
    </row>
    <row r="15" spans="1:11" ht="9" customHeight="1" thickTop="1">
      <c r="A15" s="295" t="s">
        <v>136</v>
      </c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C1709-F669-4981-AD0F-29550A92378F}">
  <sheetPr codeName="Sheet34"/>
  <dimension ref="A1:H24"/>
  <sheetViews>
    <sheetView showGridLines="0" zoomScaleNormal="100" workbookViewId="0">
      <selection sqref="A1:E1"/>
    </sheetView>
  </sheetViews>
  <sheetFormatPr defaultRowHeight="9"/>
  <cols>
    <col min="1" max="1" width="28.7265625" style="137" customWidth="1"/>
    <col min="2" max="2" width="13.453125" style="137" customWidth="1"/>
    <col min="3" max="5" width="15.1796875" style="137" customWidth="1"/>
    <col min="6" max="243" width="9.1796875" style="137"/>
    <col min="244" max="244" width="33.26953125" style="137" bestFit="1" customWidth="1"/>
    <col min="245" max="245" width="13.453125" style="137" customWidth="1"/>
    <col min="246" max="248" width="15.1796875" style="137" customWidth="1"/>
    <col min="249" max="499" width="9.1796875" style="137"/>
    <col min="500" max="500" width="33.26953125" style="137" bestFit="1" customWidth="1"/>
    <col min="501" max="501" width="13.453125" style="137" customWidth="1"/>
    <col min="502" max="504" width="15.1796875" style="137" customWidth="1"/>
    <col min="505" max="755" width="9.1796875" style="137"/>
    <col min="756" max="756" width="33.26953125" style="137" bestFit="1" customWidth="1"/>
    <col min="757" max="757" width="13.453125" style="137" customWidth="1"/>
    <col min="758" max="760" width="15.1796875" style="137" customWidth="1"/>
    <col min="761" max="1011" width="9.1796875" style="137"/>
    <col min="1012" max="1012" width="33.26953125" style="137" bestFit="1" customWidth="1"/>
    <col min="1013" max="1013" width="13.453125" style="137" customWidth="1"/>
    <col min="1014" max="1016" width="15.1796875" style="137" customWidth="1"/>
    <col min="1017" max="1267" width="9.1796875" style="137"/>
    <col min="1268" max="1268" width="33.26953125" style="137" bestFit="1" customWidth="1"/>
    <col min="1269" max="1269" width="13.453125" style="137" customWidth="1"/>
    <col min="1270" max="1272" width="15.1796875" style="137" customWidth="1"/>
    <col min="1273" max="1523" width="9.1796875" style="137"/>
    <col min="1524" max="1524" width="33.26953125" style="137" bestFit="1" customWidth="1"/>
    <col min="1525" max="1525" width="13.453125" style="137" customWidth="1"/>
    <col min="1526" max="1528" width="15.1796875" style="137" customWidth="1"/>
    <col min="1529" max="1779" width="9.1796875" style="137"/>
    <col min="1780" max="1780" width="33.26953125" style="137" bestFit="1" customWidth="1"/>
    <col min="1781" max="1781" width="13.453125" style="137" customWidth="1"/>
    <col min="1782" max="1784" width="15.1796875" style="137" customWidth="1"/>
    <col min="1785" max="2035" width="9.1796875" style="137"/>
    <col min="2036" max="2036" width="33.26953125" style="137" bestFit="1" customWidth="1"/>
    <col min="2037" max="2037" width="13.453125" style="137" customWidth="1"/>
    <col min="2038" max="2040" width="15.1796875" style="137" customWidth="1"/>
    <col min="2041" max="2291" width="9.1796875" style="137"/>
    <col min="2292" max="2292" width="33.26953125" style="137" bestFit="1" customWidth="1"/>
    <col min="2293" max="2293" width="13.453125" style="137" customWidth="1"/>
    <col min="2294" max="2296" width="15.1796875" style="137" customWidth="1"/>
    <col min="2297" max="2547" width="9.1796875" style="137"/>
    <col min="2548" max="2548" width="33.26953125" style="137" bestFit="1" customWidth="1"/>
    <col min="2549" max="2549" width="13.453125" style="137" customWidth="1"/>
    <col min="2550" max="2552" width="15.1796875" style="137" customWidth="1"/>
    <col min="2553" max="2803" width="9.1796875" style="137"/>
    <col min="2804" max="2804" width="33.26953125" style="137" bestFit="1" customWidth="1"/>
    <col min="2805" max="2805" width="13.453125" style="137" customWidth="1"/>
    <col min="2806" max="2808" width="15.1796875" style="137" customWidth="1"/>
    <col min="2809" max="3059" width="9.1796875" style="137"/>
    <col min="3060" max="3060" width="33.26953125" style="137" bestFit="1" customWidth="1"/>
    <col min="3061" max="3061" width="13.453125" style="137" customWidth="1"/>
    <col min="3062" max="3064" width="15.1796875" style="137" customWidth="1"/>
    <col min="3065" max="3315" width="9.1796875" style="137"/>
    <col min="3316" max="3316" width="33.26953125" style="137" bestFit="1" customWidth="1"/>
    <col min="3317" max="3317" width="13.453125" style="137" customWidth="1"/>
    <col min="3318" max="3320" width="15.1796875" style="137" customWidth="1"/>
    <col min="3321" max="3571" width="9.1796875" style="137"/>
    <col min="3572" max="3572" width="33.26953125" style="137" bestFit="1" customWidth="1"/>
    <col min="3573" max="3573" width="13.453125" style="137" customWidth="1"/>
    <col min="3574" max="3576" width="15.1796875" style="137" customWidth="1"/>
    <col min="3577" max="3827" width="9.1796875" style="137"/>
    <col min="3828" max="3828" width="33.26953125" style="137" bestFit="1" customWidth="1"/>
    <col min="3829" max="3829" width="13.453125" style="137" customWidth="1"/>
    <col min="3830" max="3832" width="15.1796875" style="137" customWidth="1"/>
    <col min="3833" max="4083" width="9.1796875" style="137"/>
    <col min="4084" max="4084" width="33.26953125" style="137" bestFit="1" customWidth="1"/>
    <col min="4085" max="4085" width="13.453125" style="137" customWidth="1"/>
    <col min="4086" max="4088" width="15.1796875" style="137" customWidth="1"/>
    <col min="4089" max="4339" width="9.1796875" style="137"/>
    <col min="4340" max="4340" width="33.26953125" style="137" bestFit="1" customWidth="1"/>
    <col min="4341" max="4341" width="13.453125" style="137" customWidth="1"/>
    <col min="4342" max="4344" width="15.1796875" style="137" customWidth="1"/>
    <col min="4345" max="4595" width="9.1796875" style="137"/>
    <col min="4596" max="4596" width="33.26953125" style="137" bestFit="1" customWidth="1"/>
    <col min="4597" max="4597" width="13.453125" style="137" customWidth="1"/>
    <col min="4598" max="4600" width="15.1796875" style="137" customWidth="1"/>
    <col min="4601" max="4851" width="9.1796875" style="137"/>
    <col min="4852" max="4852" width="33.26953125" style="137" bestFit="1" customWidth="1"/>
    <col min="4853" max="4853" width="13.453125" style="137" customWidth="1"/>
    <col min="4854" max="4856" width="15.1796875" style="137" customWidth="1"/>
    <col min="4857" max="5107" width="9.1796875" style="137"/>
    <col min="5108" max="5108" width="33.26953125" style="137" bestFit="1" customWidth="1"/>
    <col min="5109" max="5109" width="13.453125" style="137" customWidth="1"/>
    <col min="5110" max="5112" width="15.1796875" style="137" customWidth="1"/>
    <col min="5113" max="5363" width="9.1796875" style="137"/>
    <col min="5364" max="5364" width="33.26953125" style="137" bestFit="1" customWidth="1"/>
    <col min="5365" max="5365" width="13.453125" style="137" customWidth="1"/>
    <col min="5366" max="5368" width="15.1796875" style="137" customWidth="1"/>
    <col min="5369" max="5619" width="9.1796875" style="137"/>
    <col min="5620" max="5620" width="33.26953125" style="137" bestFit="1" customWidth="1"/>
    <col min="5621" max="5621" width="13.453125" style="137" customWidth="1"/>
    <col min="5622" max="5624" width="15.1796875" style="137" customWidth="1"/>
    <col min="5625" max="5875" width="9.1796875" style="137"/>
    <col min="5876" max="5876" width="33.26953125" style="137" bestFit="1" customWidth="1"/>
    <col min="5877" max="5877" width="13.453125" style="137" customWidth="1"/>
    <col min="5878" max="5880" width="15.1796875" style="137" customWidth="1"/>
    <col min="5881" max="6131" width="9.1796875" style="137"/>
    <col min="6132" max="6132" width="33.26953125" style="137" bestFit="1" customWidth="1"/>
    <col min="6133" max="6133" width="13.453125" style="137" customWidth="1"/>
    <col min="6134" max="6136" width="15.1796875" style="137" customWidth="1"/>
    <col min="6137" max="6387" width="9.1796875" style="137"/>
    <col min="6388" max="6388" width="33.26953125" style="137" bestFit="1" customWidth="1"/>
    <col min="6389" max="6389" width="13.453125" style="137" customWidth="1"/>
    <col min="6390" max="6392" width="15.1796875" style="137" customWidth="1"/>
    <col min="6393" max="6643" width="9.1796875" style="137"/>
    <col min="6644" max="6644" width="33.26953125" style="137" bestFit="1" customWidth="1"/>
    <col min="6645" max="6645" width="13.453125" style="137" customWidth="1"/>
    <col min="6646" max="6648" width="15.1796875" style="137" customWidth="1"/>
    <col min="6649" max="6899" width="9.1796875" style="137"/>
    <col min="6900" max="6900" width="33.26953125" style="137" bestFit="1" customWidth="1"/>
    <col min="6901" max="6901" width="13.453125" style="137" customWidth="1"/>
    <col min="6902" max="6904" width="15.1796875" style="137" customWidth="1"/>
    <col min="6905" max="7155" width="9.1796875" style="137"/>
    <col min="7156" max="7156" width="33.26953125" style="137" bestFit="1" customWidth="1"/>
    <col min="7157" max="7157" width="13.453125" style="137" customWidth="1"/>
    <col min="7158" max="7160" width="15.1796875" style="137" customWidth="1"/>
    <col min="7161" max="7411" width="9.1796875" style="137"/>
    <col min="7412" max="7412" width="33.26953125" style="137" bestFit="1" customWidth="1"/>
    <col min="7413" max="7413" width="13.453125" style="137" customWidth="1"/>
    <col min="7414" max="7416" width="15.1796875" style="137" customWidth="1"/>
    <col min="7417" max="7667" width="9.1796875" style="137"/>
    <col min="7668" max="7668" width="33.26953125" style="137" bestFit="1" customWidth="1"/>
    <col min="7669" max="7669" width="13.453125" style="137" customWidth="1"/>
    <col min="7670" max="7672" width="15.1796875" style="137" customWidth="1"/>
    <col min="7673" max="7923" width="9.1796875" style="137"/>
    <col min="7924" max="7924" width="33.26953125" style="137" bestFit="1" customWidth="1"/>
    <col min="7925" max="7925" width="13.453125" style="137" customWidth="1"/>
    <col min="7926" max="7928" width="15.1796875" style="137" customWidth="1"/>
    <col min="7929" max="8179" width="9.1796875" style="137"/>
    <col min="8180" max="8180" width="33.26953125" style="137" bestFit="1" customWidth="1"/>
    <col min="8181" max="8181" width="13.453125" style="137" customWidth="1"/>
    <col min="8182" max="8184" width="15.1796875" style="137" customWidth="1"/>
    <col min="8185" max="8435" width="9.1796875" style="137"/>
    <col min="8436" max="8436" width="33.26953125" style="137" bestFit="1" customWidth="1"/>
    <col min="8437" max="8437" width="13.453125" style="137" customWidth="1"/>
    <col min="8438" max="8440" width="15.1796875" style="137" customWidth="1"/>
    <col min="8441" max="8691" width="9.1796875" style="137"/>
    <col min="8692" max="8692" width="33.26953125" style="137" bestFit="1" customWidth="1"/>
    <col min="8693" max="8693" width="13.453125" style="137" customWidth="1"/>
    <col min="8694" max="8696" width="15.1796875" style="137" customWidth="1"/>
    <col min="8697" max="8947" width="9.1796875" style="137"/>
    <col min="8948" max="8948" width="33.26953125" style="137" bestFit="1" customWidth="1"/>
    <col min="8949" max="8949" width="13.453125" style="137" customWidth="1"/>
    <col min="8950" max="8952" width="15.1796875" style="137" customWidth="1"/>
    <col min="8953" max="9203" width="9.1796875" style="137"/>
    <col min="9204" max="9204" width="33.26953125" style="137" bestFit="1" customWidth="1"/>
    <col min="9205" max="9205" width="13.453125" style="137" customWidth="1"/>
    <col min="9206" max="9208" width="15.1796875" style="137" customWidth="1"/>
    <col min="9209" max="9459" width="9.1796875" style="137"/>
    <col min="9460" max="9460" width="33.26953125" style="137" bestFit="1" customWidth="1"/>
    <col min="9461" max="9461" width="13.453125" style="137" customWidth="1"/>
    <col min="9462" max="9464" width="15.1796875" style="137" customWidth="1"/>
    <col min="9465" max="9715" width="9.1796875" style="137"/>
    <col min="9716" max="9716" width="33.26953125" style="137" bestFit="1" customWidth="1"/>
    <col min="9717" max="9717" width="13.453125" style="137" customWidth="1"/>
    <col min="9718" max="9720" width="15.1796875" style="137" customWidth="1"/>
    <col min="9721" max="9971" width="9.1796875" style="137"/>
    <col min="9972" max="9972" width="33.26953125" style="137" bestFit="1" customWidth="1"/>
    <col min="9973" max="9973" width="13.453125" style="137" customWidth="1"/>
    <col min="9974" max="9976" width="15.1796875" style="137" customWidth="1"/>
    <col min="9977" max="10227" width="9.1796875" style="137"/>
    <col min="10228" max="10228" width="33.26953125" style="137" bestFit="1" customWidth="1"/>
    <col min="10229" max="10229" width="13.453125" style="137" customWidth="1"/>
    <col min="10230" max="10232" width="15.1796875" style="137" customWidth="1"/>
    <col min="10233" max="10483" width="9.1796875" style="137"/>
    <col min="10484" max="10484" width="33.26953125" style="137" bestFit="1" customWidth="1"/>
    <col min="10485" max="10485" width="13.453125" style="137" customWidth="1"/>
    <col min="10486" max="10488" width="15.1796875" style="137" customWidth="1"/>
    <col min="10489" max="10739" width="9.1796875" style="137"/>
    <col min="10740" max="10740" width="33.26953125" style="137" bestFit="1" customWidth="1"/>
    <col min="10741" max="10741" width="13.453125" style="137" customWidth="1"/>
    <col min="10742" max="10744" width="15.1796875" style="137" customWidth="1"/>
    <col min="10745" max="10995" width="9.1796875" style="137"/>
    <col min="10996" max="10996" width="33.26953125" style="137" bestFit="1" customWidth="1"/>
    <col min="10997" max="10997" width="13.453125" style="137" customWidth="1"/>
    <col min="10998" max="11000" width="15.1796875" style="137" customWidth="1"/>
    <col min="11001" max="11251" width="9.1796875" style="137"/>
    <col min="11252" max="11252" width="33.26953125" style="137" bestFit="1" customWidth="1"/>
    <col min="11253" max="11253" width="13.453125" style="137" customWidth="1"/>
    <col min="11254" max="11256" width="15.1796875" style="137" customWidth="1"/>
    <col min="11257" max="11507" width="9.1796875" style="137"/>
    <col min="11508" max="11508" width="33.26953125" style="137" bestFit="1" customWidth="1"/>
    <col min="11509" max="11509" width="13.453125" style="137" customWidth="1"/>
    <col min="11510" max="11512" width="15.1796875" style="137" customWidth="1"/>
    <col min="11513" max="11763" width="9.1796875" style="137"/>
    <col min="11764" max="11764" width="33.26953125" style="137" bestFit="1" customWidth="1"/>
    <col min="11765" max="11765" width="13.453125" style="137" customWidth="1"/>
    <col min="11766" max="11768" width="15.1796875" style="137" customWidth="1"/>
    <col min="11769" max="12019" width="9.1796875" style="137"/>
    <col min="12020" max="12020" width="33.26953125" style="137" bestFit="1" customWidth="1"/>
    <col min="12021" max="12021" width="13.453125" style="137" customWidth="1"/>
    <col min="12022" max="12024" width="15.1796875" style="137" customWidth="1"/>
    <col min="12025" max="12275" width="9.1796875" style="137"/>
    <col min="12276" max="12276" width="33.26953125" style="137" bestFit="1" customWidth="1"/>
    <col min="12277" max="12277" width="13.453125" style="137" customWidth="1"/>
    <col min="12278" max="12280" width="15.1796875" style="137" customWidth="1"/>
    <col min="12281" max="12531" width="9.1796875" style="137"/>
    <col min="12532" max="12532" width="33.26953125" style="137" bestFit="1" customWidth="1"/>
    <col min="12533" max="12533" width="13.453125" style="137" customWidth="1"/>
    <col min="12534" max="12536" width="15.1796875" style="137" customWidth="1"/>
    <col min="12537" max="12787" width="9.1796875" style="137"/>
    <col min="12788" max="12788" width="33.26953125" style="137" bestFit="1" customWidth="1"/>
    <col min="12789" max="12789" width="13.453125" style="137" customWidth="1"/>
    <col min="12790" max="12792" width="15.1796875" style="137" customWidth="1"/>
    <col min="12793" max="13043" width="9.1796875" style="137"/>
    <col min="13044" max="13044" width="33.26953125" style="137" bestFit="1" customWidth="1"/>
    <col min="13045" max="13045" width="13.453125" style="137" customWidth="1"/>
    <col min="13046" max="13048" width="15.1796875" style="137" customWidth="1"/>
    <col min="13049" max="13299" width="9.1796875" style="137"/>
    <col min="13300" max="13300" width="33.26953125" style="137" bestFit="1" customWidth="1"/>
    <col min="13301" max="13301" width="13.453125" style="137" customWidth="1"/>
    <col min="13302" max="13304" width="15.1796875" style="137" customWidth="1"/>
    <col min="13305" max="13555" width="9.1796875" style="137"/>
    <col min="13556" max="13556" width="33.26953125" style="137" bestFit="1" customWidth="1"/>
    <col min="13557" max="13557" width="13.453125" style="137" customWidth="1"/>
    <col min="13558" max="13560" width="15.1796875" style="137" customWidth="1"/>
    <col min="13561" max="13811" width="9.1796875" style="137"/>
    <col min="13812" max="13812" width="33.26953125" style="137" bestFit="1" customWidth="1"/>
    <col min="13813" max="13813" width="13.453125" style="137" customWidth="1"/>
    <col min="13814" max="13816" width="15.1796875" style="137" customWidth="1"/>
    <col min="13817" max="14067" width="9.1796875" style="137"/>
    <col min="14068" max="14068" width="33.26953125" style="137" bestFit="1" customWidth="1"/>
    <col min="14069" max="14069" width="13.453125" style="137" customWidth="1"/>
    <col min="14070" max="14072" width="15.1796875" style="137" customWidth="1"/>
    <col min="14073" max="14323" width="9.1796875" style="137"/>
    <col min="14324" max="14324" width="33.26953125" style="137" bestFit="1" customWidth="1"/>
    <col min="14325" max="14325" width="13.453125" style="137" customWidth="1"/>
    <col min="14326" max="14328" width="15.1796875" style="137" customWidth="1"/>
    <col min="14329" max="14579" width="9.1796875" style="137"/>
    <col min="14580" max="14580" width="33.26953125" style="137" bestFit="1" customWidth="1"/>
    <col min="14581" max="14581" width="13.453125" style="137" customWidth="1"/>
    <col min="14582" max="14584" width="15.1796875" style="137" customWidth="1"/>
    <col min="14585" max="14835" width="9.1796875" style="137"/>
    <col min="14836" max="14836" width="33.26953125" style="137" bestFit="1" customWidth="1"/>
    <col min="14837" max="14837" width="13.453125" style="137" customWidth="1"/>
    <col min="14838" max="14840" width="15.1796875" style="137" customWidth="1"/>
    <col min="14841" max="15091" width="9.1796875" style="137"/>
    <col min="15092" max="15092" width="33.26953125" style="137" bestFit="1" customWidth="1"/>
    <col min="15093" max="15093" width="13.453125" style="137" customWidth="1"/>
    <col min="15094" max="15096" width="15.1796875" style="137" customWidth="1"/>
    <col min="15097" max="15347" width="9.1796875" style="137"/>
    <col min="15348" max="15348" width="33.26953125" style="137" bestFit="1" customWidth="1"/>
    <col min="15349" max="15349" width="13.453125" style="137" customWidth="1"/>
    <col min="15350" max="15352" width="15.1796875" style="137" customWidth="1"/>
    <col min="15353" max="15603" width="9.1796875" style="137"/>
    <col min="15604" max="15604" width="33.26953125" style="137" bestFit="1" customWidth="1"/>
    <col min="15605" max="15605" width="13.453125" style="137" customWidth="1"/>
    <col min="15606" max="15608" width="15.1796875" style="137" customWidth="1"/>
    <col min="15609" max="15859" width="9.1796875" style="137"/>
    <col min="15860" max="15860" width="33.26953125" style="137" bestFit="1" customWidth="1"/>
    <col min="15861" max="15861" width="13.453125" style="137" customWidth="1"/>
    <col min="15862" max="15864" width="15.1796875" style="137" customWidth="1"/>
    <col min="15865" max="16115" width="9.1796875" style="137"/>
    <col min="16116" max="16116" width="33.26953125" style="137" bestFit="1" customWidth="1"/>
    <col min="16117" max="16117" width="13.453125" style="137" customWidth="1"/>
    <col min="16118" max="16120" width="15.1796875" style="137" customWidth="1"/>
    <col min="16121" max="16384" width="9.1796875" style="137"/>
  </cols>
  <sheetData>
    <row r="1" spans="1:8" customFormat="1" ht="30" customHeight="1">
      <c r="A1" s="584" t="s">
        <v>599</v>
      </c>
      <c r="B1" s="584"/>
      <c r="C1" s="584"/>
      <c r="D1" s="584"/>
      <c r="E1" s="584"/>
      <c r="H1" s="548" t="s">
        <v>612</v>
      </c>
    </row>
    <row r="2" spans="1:8" ht="9" customHeight="1">
      <c r="A2" s="269"/>
      <c r="B2" s="269"/>
      <c r="C2" s="275"/>
      <c r="D2" s="275"/>
      <c r="E2" s="277" t="s">
        <v>251</v>
      </c>
    </row>
    <row r="3" spans="1:8" ht="11.15" customHeight="1">
      <c r="A3" s="299" t="s">
        <v>252</v>
      </c>
      <c r="B3" s="650" t="s">
        <v>253</v>
      </c>
      <c r="C3" s="656"/>
      <c r="D3" s="657"/>
      <c r="E3" s="648" t="s">
        <v>254</v>
      </c>
    </row>
    <row r="4" spans="1:8" ht="36" customHeight="1">
      <c r="A4" s="547" t="s">
        <v>202</v>
      </c>
      <c r="B4" s="300" t="s">
        <v>0</v>
      </c>
      <c r="C4" s="301" t="s">
        <v>255</v>
      </c>
      <c r="D4" s="301" t="s">
        <v>256</v>
      </c>
      <c r="E4" s="649"/>
    </row>
    <row r="5" spans="1:8" ht="5.15" customHeight="1">
      <c r="A5" s="288"/>
      <c r="B5" s="288"/>
      <c r="C5" s="296"/>
      <c r="D5" s="288"/>
      <c r="E5" s="288"/>
    </row>
    <row r="6" spans="1:8" ht="9" customHeight="1">
      <c r="A6" s="282" t="s">
        <v>0</v>
      </c>
      <c r="B6" s="209">
        <v>13074.107891000001</v>
      </c>
      <c r="C6" s="209">
        <v>1883.5302590000003</v>
      </c>
      <c r="D6" s="209">
        <v>11190.577632</v>
      </c>
      <c r="E6" s="209">
        <v>2661.3351676099996</v>
      </c>
    </row>
    <row r="7" spans="1:8" ht="9" customHeight="1">
      <c r="A7" s="275" t="s">
        <v>224</v>
      </c>
      <c r="B7" s="209">
        <v>201.58421200000001</v>
      </c>
      <c r="C7" s="302">
        <v>18</v>
      </c>
      <c r="D7" s="302">
        <v>183.58421200000001</v>
      </c>
      <c r="E7" s="302">
        <v>36.076842259999999</v>
      </c>
    </row>
    <row r="8" spans="1:8" ht="9" customHeight="1">
      <c r="A8" s="275" t="s">
        <v>225</v>
      </c>
      <c r="B8" s="209">
        <v>1175.807006</v>
      </c>
      <c r="C8" s="302">
        <v>288.795929</v>
      </c>
      <c r="D8" s="302">
        <v>887.011077</v>
      </c>
      <c r="E8" s="302">
        <v>348.68560538000003</v>
      </c>
    </row>
    <row r="9" spans="1:8" ht="9" customHeight="1">
      <c r="A9" s="275" t="s">
        <v>226</v>
      </c>
      <c r="B9" s="209">
        <v>941.15940999999998</v>
      </c>
      <c r="C9" s="302">
        <v>153.58574400000001</v>
      </c>
      <c r="D9" s="302">
        <v>787.573666</v>
      </c>
      <c r="E9" s="302">
        <v>196.08899832</v>
      </c>
    </row>
    <row r="10" spans="1:8" ht="9" customHeight="1">
      <c r="A10" s="275" t="s">
        <v>228</v>
      </c>
      <c r="B10" s="209" t="s">
        <v>227</v>
      </c>
      <c r="C10" s="302" t="s">
        <v>227</v>
      </c>
      <c r="D10" s="302" t="s">
        <v>227</v>
      </c>
      <c r="E10" s="302" t="s">
        <v>227</v>
      </c>
    </row>
    <row r="11" spans="1:8" ht="9" customHeight="1">
      <c r="A11" s="275" t="s">
        <v>229</v>
      </c>
      <c r="B11" s="209">
        <v>136.634908</v>
      </c>
      <c r="C11" s="302">
        <v>29.076924000000002</v>
      </c>
      <c r="D11" s="302">
        <v>107.557984</v>
      </c>
      <c r="E11" s="302">
        <v>38.057131079999998</v>
      </c>
    </row>
    <row r="12" spans="1:8" ht="9" customHeight="1">
      <c r="A12" s="275" t="s">
        <v>230</v>
      </c>
      <c r="B12" s="209">
        <v>666.76406499999996</v>
      </c>
      <c r="C12" s="302">
        <v>118.852814</v>
      </c>
      <c r="D12" s="302">
        <v>547.91125099999999</v>
      </c>
      <c r="E12" s="302">
        <v>190.97527908999999</v>
      </c>
    </row>
    <row r="13" spans="1:8" ht="9" customHeight="1">
      <c r="A13" s="275" t="s">
        <v>231</v>
      </c>
      <c r="B13" s="209" t="s">
        <v>227</v>
      </c>
      <c r="C13" s="302" t="s">
        <v>227</v>
      </c>
      <c r="D13" s="302" t="s">
        <v>227</v>
      </c>
      <c r="E13" s="302" t="s">
        <v>227</v>
      </c>
    </row>
    <row r="14" spans="1:8" ht="9" customHeight="1">
      <c r="A14" s="275" t="s">
        <v>232</v>
      </c>
      <c r="B14" s="209">
        <v>1073.987875</v>
      </c>
      <c r="C14" s="302">
        <v>206.142425</v>
      </c>
      <c r="D14" s="302">
        <v>867.84545000000003</v>
      </c>
      <c r="E14" s="302">
        <v>275.83574048999998</v>
      </c>
    </row>
    <row r="15" spans="1:8" ht="9" customHeight="1">
      <c r="A15" s="275" t="s">
        <v>233</v>
      </c>
      <c r="B15" s="209">
        <v>491.93807800000002</v>
      </c>
      <c r="C15" s="302">
        <v>110.75</v>
      </c>
      <c r="D15" s="302">
        <v>381.18807800000002</v>
      </c>
      <c r="E15" s="302">
        <v>141.41626907</v>
      </c>
    </row>
    <row r="16" spans="1:8" ht="9" customHeight="1">
      <c r="A16" s="275" t="s">
        <v>234</v>
      </c>
      <c r="B16" s="209">
        <v>1910.29702</v>
      </c>
      <c r="C16" s="302">
        <v>151.660878</v>
      </c>
      <c r="D16" s="302">
        <v>1758.6361420000001</v>
      </c>
      <c r="E16" s="302">
        <v>326.77268351999999</v>
      </c>
    </row>
    <row r="17" spans="1:5" ht="9" customHeight="1">
      <c r="A17" s="275" t="s">
        <v>235</v>
      </c>
      <c r="B17" s="209">
        <v>679.59740599999998</v>
      </c>
      <c r="C17" s="302">
        <v>71.532467999999994</v>
      </c>
      <c r="D17" s="302">
        <v>608.06493799999998</v>
      </c>
      <c r="E17" s="302">
        <v>109.10142944</v>
      </c>
    </row>
    <row r="18" spans="1:5" ht="9" customHeight="1">
      <c r="A18" s="275" t="s">
        <v>236</v>
      </c>
      <c r="B18" s="209">
        <v>1289.546812</v>
      </c>
      <c r="C18" s="302">
        <v>177.88575299999999</v>
      </c>
      <c r="D18" s="302">
        <v>1111.661059</v>
      </c>
      <c r="E18" s="302">
        <v>219.35715615999999</v>
      </c>
    </row>
    <row r="19" spans="1:5" ht="9" customHeight="1">
      <c r="A19" s="275" t="s">
        <v>237</v>
      </c>
      <c r="B19" s="209">
        <v>464.31739999999996</v>
      </c>
      <c r="C19" s="302">
        <v>75.739131</v>
      </c>
      <c r="D19" s="302">
        <v>388.57826899999998</v>
      </c>
      <c r="E19" s="302">
        <v>98.431784519999994</v>
      </c>
    </row>
    <row r="20" spans="1:5" ht="9" customHeight="1">
      <c r="A20" s="275" t="s">
        <v>238</v>
      </c>
      <c r="B20" s="209">
        <v>1505.7142820000001</v>
      </c>
      <c r="C20" s="302">
        <v>155.85714200000001</v>
      </c>
      <c r="D20" s="302">
        <v>1349.8571400000001</v>
      </c>
      <c r="E20" s="302">
        <v>210.4428557</v>
      </c>
    </row>
    <row r="21" spans="1:5" ht="9" customHeight="1">
      <c r="A21" s="275" t="s">
        <v>239</v>
      </c>
      <c r="B21" s="209">
        <v>1365.5701590000001</v>
      </c>
      <c r="C21" s="302">
        <v>160.17579900000001</v>
      </c>
      <c r="D21" s="302">
        <v>1205.39436</v>
      </c>
      <c r="E21" s="302">
        <v>226.53409478</v>
      </c>
    </row>
    <row r="22" spans="1:5" ht="9" customHeight="1">
      <c r="A22" s="275" t="s">
        <v>240</v>
      </c>
      <c r="B22" s="209">
        <v>1008.23541</v>
      </c>
      <c r="C22" s="302">
        <v>123.482944</v>
      </c>
      <c r="D22" s="302">
        <v>884.75246600000003</v>
      </c>
      <c r="E22" s="302">
        <v>180.525451</v>
      </c>
    </row>
    <row r="23" spans="1:5" ht="5.15" customHeight="1" thickBot="1">
      <c r="A23" s="285"/>
      <c r="B23" s="285"/>
      <c r="C23" s="285"/>
      <c r="D23" s="285"/>
      <c r="E23" s="285"/>
    </row>
    <row r="24" spans="1:5" ht="9.5" thickTop="1">
      <c r="A24" s="295" t="s">
        <v>136</v>
      </c>
    </row>
  </sheetData>
  <mergeCells count="3">
    <mergeCell ref="A1:E1"/>
    <mergeCell ref="B3:D3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649FB-9FE7-4BCB-8472-B5B2BEF3BF61}">
  <sheetPr codeName="Sheet35"/>
  <dimension ref="A1:II24"/>
  <sheetViews>
    <sheetView showGridLines="0" zoomScaleNormal="100" workbookViewId="0">
      <selection sqref="A1:I1"/>
    </sheetView>
  </sheetViews>
  <sheetFormatPr defaultRowHeight="12.5"/>
  <cols>
    <col min="1" max="1" width="28.7265625" customWidth="1"/>
    <col min="2" max="2" width="7.54296875" bestFit="1" customWidth="1"/>
    <col min="3" max="3" width="9.7265625" bestFit="1" customWidth="1"/>
    <col min="4" max="5" width="6.81640625" customWidth="1"/>
    <col min="6" max="7" width="7.453125" bestFit="1" customWidth="1"/>
    <col min="8" max="8" width="6.81640625" customWidth="1"/>
    <col min="9" max="9" width="7.1796875" bestFit="1" customWidth="1"/>
    <col min="10" max="10" width="6.453125" bestFit="1" customWidth="1"/>
    <col min="244" max="244" width="32.1796875" bestFit="1" customWidth="1"/>
    <col min="245" max="245" width="7.54296875" bestFit="1" customWidth="1"/>
    <col min="246" max="246" width="9.7265625" bestFit="1" customWidth="1"/>
    <col min="247" max="248" width="6.81640625" customWidth="1"/>
    <col min="249" max="250" width="7.453125" bestFit="1" customWidth="1"/>
    <col min="251" max="251" width="6.81640625" customWidth="1"/>
    <col min="252" max="252" width="7.1796875" bestFit="1" customWidth="1"/>
    <col min="253" max="253" width="6.453125" bestFit="1" customWidth="1"/>
    <col min="500" max="500" width="32.1796875" bestFit="1" customWidth="1"/>
    <col min="501" max="501" width="7.54296875" bestFit="1" customWidth="1"/>
    <col min="502" max="502" width="9.7265625" bestFit="1" customWidth="1"/>
    <col min="503" max="504" width="6.81640625" customWidth="1"/>
    <col min="505" max="506" width="7.453125" bestFit="1" customWidth="1"/>
    <col min="507" max="507" width="6.81640625" customWidth="1"/>
    <col min="508" max="508" width="7.1796875" bestFit="1" customWidth="1"/>
    <col min="509" max="509" width="6.453125" bestFit="1" customWidth="1"/>
    <col min="756" max="756" width="32.1796875" bestFit="1" customWidth="1"/>
    <col min="757" max="757" width="7.54296875" bestFit="1" customWidth="1"/>
    <col min="758" max="758" width="9.7265625" bestFit="1" customWidth="1"/>
    <col min="759" max="760" width="6.81640625" customWidth="1"/>
    <col min="761" max="762" width="7.453125" bestFit="1" customWidth="1"/>
    <col min="763" max="763" width="6.81640625" customWidth="1"/>
    <col min="764" max="764" width="7.1796875" bestFit="1" customWidth="1"/>
    <col min="765" max="765" width="6.453125" bestFit="1" customWidth="1"/>
    <col min="1012" max="1012" width="32.1796875" bestFit="1" customWidth="1"/>
    <col min="1013" max="1013" width="7.54296875" bestFit="1" customWidth="1"/>
    <col min="1014" max="1014" width="9.7265625" bestFit="1" customWidth="1"/>
    <col min="1015" max="1016" width="6.81640625" customWidth="1"/>
    <col min="1017" max="1018" width="7.453125" bestFit="1" customWidth="1"/>
    <col min="1019" max="1019" width="6.81640625" customWidth="1"/>
    <col min="1020" max="1020" width="7.1796875" bestFit="1" customWidth="1"/>
    <col min="1021" max="1021" width="6.453125" bestFit="1" customWidth="1"/>
    <col min="1268" max="1268" width="32.1796875" bestFit="1" customWidth="1"/>
    <col min="1269" max="1269" width="7.54296875" bestFit="1" customWidth="1"/>
    <col min="1270" max="1270" width="9.7265625" bestFit="1" customWidth="1"/>
    <col min="1271" max="1272" width="6.81640625" customWidth="1"/>
    <col min="1273" max="1274" width="7.453125" bestFit="1" customWidth="1"/>
    <col min="1275" max="1275" width="6.81640625" customWidth="1"/>
    <col min="1276" max="1276" width="7.1796875" bestFit="1" customWidth="1"/>
    <col min="1277" max="1277" width="6.453125" bestFit="1" customWidth="1"/>
    <col min="1524" max="1524" width="32.1796875" bestFit="1" customWidth="1"/>
    <col min="1525" max="1525" width="7.54296875" bestFit="1" customWidth="1"/>
    <col min="1526" max="1526" width="9.7265625" bestFit="1" customWidth="1"/>
    <col min="1527" max="1528" width="6.81640625" customWidth="1"/>
    <col min="1529" max="1530" width="7.453125" bestFit="1" customWidth="1"/>
    <col min="1531" max="1531" width="6.81640625" customWidth="1"/>
    <col min="1532" max="1532" width="7.1796875" bestFit="1" customWidth="1"/>
    <col min="1533" max="1533" width="6.453125" bestFit="1" customWidth="1"/>
    <col min="1780" max="1780" width="32.1796875" bestFit="1" customWidth="1"/>
    <col min="1781" max="1781" width="7.54296875" bestFit="1" customWidth="1"/>
    <col min="1782" max="1782" width="9.7265625" bestFit="1" customWidth="1"/>
    <col min="1783" max="1784" width="6.81640625" customWidth="1"/>
    <col min="1785" max="1786" width="7.453125" bestFit="1" customWidth="1"/>
    <col min="1787" max="1787" width="6.81640625" customWidth="1"/>
    <col min="1788" max="1788" width="7.1796875" bestFit="1" customWidth="1"/>
    <col min="1789" max="1789" width="6.453125" bestFit="1" customWidth="1"/>
    <col min="2036" max="2036" width="32.1796875" bestFit="1" customWidth="1"/>
    <col min="2037" max="2037" width="7.54296875" bestFit="1" customWidth="1"/>
    <col min="2038" max="2038" width="9.7265625" bestFit="1" customWidth="1"/>
    <col min="2039" max="2040" width="6.81640625" customWidth="1"/>
    <col min="2041" max="2042" width="7.453125" bestFit="1" customWidth="1"/>
    <col min="2043" max="2043" width="6.81640625" customWidth="1"/>
    <col min="2044" max="2044" width="7.1796875" bestFit="1" customWidth="1"/>
    <col min="2045" max="2045" width="6.453125" bestFit="1" customWidth="1"/>
    <col min="2292" max="2292" width="32.1796875" bestFit="1" customWidth="1"/>
    <col min="2293" max="2293" width="7.54296875" bestFit="1" customWidth="1"/>
    <col min="2294" max="2294" width="9.7265625" bestFit="1" customWidth="1"/>
    <col min="2295" max="2296" width="6.81640625" customWidth="1"/>
    <col min="2297" max="2298" width="7.453125" bestFit="1" customWidth="1"/>
    <col min="2299" max="2299" width="6.81640625" customWidth="1"/>
    <col min="2300" max="2300" width="7.1796875" bestFit="1" customWidth="1"/>
    <col min="2301" max="2301" width="6.453125" bestFit="1" customWidth="1"/>
    <col min="2548" max="2548" width="32.1796875" bestFit="1" customWidth="1"/>
    <col min="2549" max="2549" width="7.54296875" bestFit="1" customWidth="1"/>
    <col min="2550" max="2550" width="9.7265625" bestFit="1" customWidth="1"/>
    <col min="2551" max="2552" width="6.81640625" customWidth="1"/>
    <col min="2553" max="2554" width="7.453125" bestFit="1" customWidth="1"/>
    <col min="2555" max="2555" width="6.81640625" customWidth="1"/>
    <col min="2556" max="2556" width="7.1796875" bestFit="1" customWidth="1"/>
    <col min="2557" max="2557" width="6.453125" bestFit="1" customWidth="1"/>
    <col min="2804" max="2804" width="32.1796875" bestFit="1" customWidth="1"/>
    <col min="2805" max="2805" width="7.54296875" bestFit="1" customWidth="1"/>
    <col min="2806" max="2806" width="9.7265625" bestFit="1" customWidth="1"/>
    <col min="2807" max="2808" width="6.81640625" customWidth="1"/>
    <col min="2809" max="2810" width="7.453125" bestFit="1" customWidth="1"/>
    <col min="2811" max="2811" width="6.81640625" customWidth="1"/>
    <col min="2812" max="2812" width="7.1796875" bestFit="1" customWidth="1"/>
    <col min="2813" max="2813" width="6.453125" bestFit="1" customWidth="1"/>
    <col min="3060" max="3060" width="32.1796875" bestFit="1" customWidth="1"/>
    <col min="3061" max="3061" width="7.54296875" bestFit="1" customWidth="1"/>
    <col min="3062" max="3062" width="9.7265625" bestFit="1" customWidth="1"/>
    <col min="3063" max="3064" width="6.81640625" customWidth="1"/>
    <col min="3065" max="3066" width="7.453125" bestFit="1" customWidth="1"/>
    <col min="3067" max="3067" width="6.81640625" customWidth="1"/>
    <col min="3068" max="3068" width="7.1796875" bestFit="1" customWidth="1"/>
    <col min="3069" max="3069" width="6.453125" bestFit="1" customWidth="1"/>
    <col min="3316" max="3316" width="32.1796875" bestFit="1" customWidth="1"/>
    <col min="3317" max="3317" width="7.54296875" bestFit="1" customWidth="1"/>
    <col min="3318" max="3318" width="9.7265625" bestFit="1" customWidth="1"/>
    <col min="3319" max="3320" width="6.81640625" customWidth="1"/>
    <col min="3321" max="3322" width="7.453125" bestFit="1" customWidth="1"/>
    <col min="3323" max="3323" width="6.81640625" customWidth="1"/>
    <col min="3324" max="3324" width="7.1796875" bestFit="1" customWidth="1"/>
    <col min="3325" max="3325" width="6.453125" bestFit="1" customWidth="1"/>
    <col min="3572" max="3572" width="32.1796875" bestFit="1" customWidth="1"/>
    <col min="3573" max="3573" width="7.54296875" bestFit="1" customWidth="1"/>
    <col min="3574" max="3574" width="9.7265625" bestFit="1" customWidth="1"/>
    <col min="3575" max="3576" width="6.81640625" customWidth="1"/>
    <col min="3577" max="3578" width="7.453125" bestFit="1" customWidth="1"/>
    <col min="3579" max="3579" width="6.81640625" customWidth="1"/>
    <col min="3580" max="3580" width="7.1796875" bestFit="1" customWidth="1"/>
    <col min="3581" max="3581" width="6.453125" bestFit="1" customWidth="1"/>
    <col min="3828" max="3828" width="32.1796875" bestFit="1" customWidth="1"/>
    <col min="3829" max="3829" width="7.54296875" bestFit="1" customWidth="1"/>
    <col min="3830" max="3830" width="9.7265625" bestFit="1" customWidth="1"/>
    <col min="3831" max="3832" width="6.81640625" customWidth="1"/>
    <col min="3833" max="3834" width="7.453125" bestFit="1" customWidth="1"/>
    <col min="3835" max="3835" width="6.81640625" customWidth="1"/>
    <col min="3836" max="3836" width="7.1796875" bestFit="1" customWidth="1"/>
    <col min="3837" max="3837" width="6.453125" bestFit="1" customWidth="1"/>
    <col min="4084" max="4084" width="32.1796875" bestFit="1" customWidth="1"/>
    <col min="4085" max="4085" width="7.54296875" bestFit="1" customWidth="1"/>
    <col min="4086" max="4086" width="9.7265625" bestFit="1" customWidth="1"/>
    <col min="4087" max="4088" width="6.81640625" customWidth="1"/>
    <col min="4089" max="4090" width="7.453125" bestFit="1" customWidth="1"/>
    <col min="4091" max="4091" width="6.81640625" customWidth="1"/>
    <col min="4092" max="4092" width="7.1796875" bestFit="1" customWidth="1"/>
    <col min="4093" max="4093" width="6.453125" bestFit="1" customWidth="1"/>
    <col min="4340" max="4340" width="32.1796875" bestFit="1" customWidth="1"/>
    <col min="4341" max="4341" width="7.54296875" bestFit="1" customWidth="1"/>
    <col min="4342" max="4342" width="9.7265625" bestFit="1" customWidth="1"/>
    <col min="4343" max="4344" width="6.81640625" customWidth="1"/>
    <col min="4345" max="4346" width="7.453125" bestFit="1" customWidth="1"/>
    <col min="4347" max="4347" width="6.81640625" customWidth="1"/>
    <col min="4348" max="4348" width="7.1796875" bestFit="1" customWidth="1"/>
    <col min="4349" max="4349" width="6.453125" bestFit="1" customWidth="1"/>
    <col min="4596" max="4596" width="32.1796875" bestFit="1" customWidth="1"/>
    <col min="4597" max="4597" width="7.54296875" bestFit="1" customWidth="1"/>
    <col min="4598" max="4598" width="9.7265625" bestFit="1" customWidth="1"/>
    <col min="4599" max="4600" width="6.81640625" customWidth="1"/>
    <col min="4601" max="4602" width="7.453125" bestFit="1" customWidth="1"/>
    <col min="4603" max="4603" width="6.81640625" customWidth="1"/>
    <col min="4604" max="4604" width="7.1796875" bestFit="1" customWidth="1"/>
    <col min="4605" max="4605" width="6.453125" bestFit="1" customWidth="1"/>
    <col min="4852" max="4852" width="32.1796875" bestFit="1" customWidth="1"/>
    <col min="4853" max="4853" width="7.54296875" bestFit="1" customWidth="1"/>
    <col min="4854" max="4854" width="9.7265625" bestFit="1" customWidth="1"/>
    <col min="4855" max="4856" width="6.81640625" customWidth="1"/>
    <col min="4857" max="4858" width="7.453125" bestFit="1" customWidth="1"/>
    <col min="4859" max="4859" width="6.81640625" customWidth="1"/>
    <col min="4860" max="4860" width="7.1796875" bestFit="1" customWidth="1"/>
    <col min="4861" max="4861" width="6.453125" bestFit="1" customWidth="1"/>
    <col min="5108" max="5108" width="32.1796875" bestFit="1" customWidth="1"/>
    <col min="5109" max="5109" width="7.54296875" bestFit="1" customWidth="1"/>
    <col min="5110" max="5110" width="9.7265625" bestFit="1" customWidth="1"/>
    <col min="5111" max="5112" width="6.81640625" customWidth="1"/>
    <col min="5113" max="5114" width="7.453125" bestFit="1" customWidth="1"/>
    <col min="5115" max="5115" width="6.81640625" customWidth="1"/>
    <col min="5116" max="5116" width="7.1796875" bestFit="1" customWidth="1"/>
    <col min="5117" max="5117" width="6.453125" bestFit="1" customWidth="1"/>
    <col min="5364" max="5364" width="32.1796875" bestFit="1" customWidth="1"/>
    <col min="5365" max="5365" width="7.54296875" bestFit="1" customWidth="1"/>
    <col min="5366" max="5366" width="9.7265625" bestFit="1" customWidth="1"/>
    <col min="5367" max="5368" width="6.81640625" customWidth="1"/>
    <col min="5369" max="5370" width="7.453125" bestFit="1" customWidth="1"/>
    <col min="5371" max="5371" width="6.81640625" customWidth="1"/>
    <col min="5372" max="5372" width="7.1796875" bestFit="1" customWidth="1"/>
    <col min="5373" max="5373" width="6.453125" bestFit="1" customWidth="1"/>
    <col min="5620" max="5620" width="32.1796875" bestFit="1" customWidth="1"/>
    <col min="5621" max="5621" width="7.54296875" bestFit="1" customWidth="1"/>
    <col min="5622" max="5622" width="9.7265625" bestFit="1" customWidth="1"/>
    <col min="5623" max="5624" width="6.81640625" customWidth="1"/>
    <col min="5625" max="5626" width="7.453125" bestFit="1" customWidth="1"/>
    <col min="5627" max="5627" width="6.81640625" customWidth="1"/>
    <col min="5628" max="5628" width="7.1796875" bestFit="1" customWidth="1"/>
    <col min="5629" max="5629" width="6.453125" bestFit="1" customWidth="1"/>
    <col min="5876" max="5876" width="32.1796875" bestFit="1" customWidth="1"/>
    <col min="5877" max="5877" width="7.54296875" bestFit="1" customWidth="1"/>
    <col min="5878" max="5878" width="9.7265625" bestFit="1" customWidth="1"/>
    <col min="5879" max="5880" width="6.81640625" customWidth="1"/>
    <col min="5881" max="5882" width="7.453125" bestFit="1" customWidth="1"/>
    <col min="5883" max="5883" width="6.81640625" customWidth="1"/>
    <col min="5884" max="5884" width="7.1796875" bestFit="1" customWidth="1"/>
    <col min="5885" max="5885" width="6.453125" bestFit="1" customWidth="1"/>
    <col min="6132" max="6132" width="32.1796875" bestFit="1" customWidth="1"/>
    <col min="6133" max="6133" width="7.54296875" bestFit="1" customWidth="1"/>
    <col min="6134" max="6134" width="9.7265625" bestFit="1" customWidth="1"/>
    <col min="6135" max="6136" width="6.81640625" customWidth="1"/>
    <col min="6137" max="6138" width="7.453125" bestFit="1" customWidth="1"/>
    <col min="6139" max="6139" width="6.81640625" customWidth="1"/>
    <col min="6140" max="6140" width="7.1796875" bestFit="1" customWidth="1"/>
    <col min="6141" max="6141" width="6.453125" bestFit="1" customWidth="1"/>
    <col min="6388" max="6388" width="32.1796875" bestFit="1" customWidth="1"/>
    <col min="6389" max="6389" width="7.54296875" bestFit="1" customWidth="1"/>
    <col min="6390" max="6390" width="9.7265625" bestFit="1" customWidth="1"/>
    <col min="6391" max="6392" width="6.81640625" customWidth="1"/>
    <col min="6393" max="6394" width="7.453125" bestFit="1" customWidth="1"/>
    <col min="6395" max="6395" width="6.81640625" customWidth="1"/>
    <col min="6396" max="6396" width="7.1796875" bestFit="1" customWidth="1"/>
    <col min="6397" max="6397" width="6.453125" bestFit="1" customWidth="1"/>
    <col min="6644" max="6644" width="32.1796875" bestFit="1" customWidth="1"/>
    <col min="6645" max="6645" width="7.54296875" bestFit="1" customWidth="1"/>
    <col min="6646" max="6646" width="9.7265625" bestFit="1" customWidth="1"/>
    <col min="6647" max="6648" width="6.81640625" customWidth="1"/>
    <col min="6649" max="6650" width="7.453125" bestFit="1" customWidth="1"/>
    <col min="6651" max="6651" width="6.81640625" customWidth="1"/>
    <col min="6652" max="6652" width="7.1796875" bestFit="1" customWidth="1"/>
    <col min="6653" max="6653" width="6.453125" bestFit="1" customWidth="1"/>
    <col min="6900" max="6900" width="32.1796875" bestFit="1" customWidth="1"/>
    <col min="6901" max="6901" width="7.54296875" bestFit="1" customWidth="1"/>
    <col min="6902" max="6902" width="9.7265625" bestFit="1" customWidth="1"/>
    <col min="6903" max="6904" width="6.81640625" customWidth="1"/>
    <col min="6905" max="6906" width="7.453125" bestFit="1" customWidth="1"/>
    <col min="6907" max="6907" width="6.81640625" customWidth="1"/>
    <col min="6908" max="6908" width="7.1796875" bestFit="1" customWidth="1"/>
    <col min="6909" max="6909" width="6.453125" bestFit="1" customWidth="1"/>
    <col min="7156" max="7156" width="32.1796875" bestFit="1" customWidth="1"/>
    <col min="7157" max="7157" width="7.54296875" bestFit="1" customWidth="1"/>
    <col min="7158" max="7158" width="9.7265625" bestFit="1" customWidth="1"/>
    <col min="7159" max="7160" width="6.81640625" customWidth="1"/>
    <col min="7161" max="7162" width="7.453125" bestFit="1" customWidth="1"/>
    <col min="7163" max="7163" width="6.81640625" customWidth="1"/>
    <col min="7164" max="7164" width="7.1796875" bestFit="1" customWidth="1"/>
    <col min="7165" max="7165" width="6.453125" bestFit="1" customWidth="1"/>
    <col min="7412" max="7412" width="32.1796875" bestFit="1" customWidth="1"/>
    <col min="7413" max="7413" width="7.54296875" bestFit="1" customWidth="1"/>
    <col min="7414" max="7414" width="9.7265625" bestFit="1" customWidth="1"/>
    <col min="7415" max="7416" width="6.81640625" customWidth="1"/>
    <col min="7417" max="7418" width="7.453125" bestFit="1" customWidth="1"/>
    <col min="7419" max="7419" width="6.81640625" customWidth="1"/>
    <col min="7420" max="7420" width="7.1796875" bestFit="1" customWidth="1"/>
    <col min="7421" max="7421" width="6.453125" bestFit="1" customWidth="1"/>
    <col min="7668" max="7668" width="32.1796875" bestFit="1" customWidth="1"/>
    <col min="7669" max="7669" width="7.54296875" bestFit="1" customWidth="1"/>
    <col min="7670" max="7670" width="9.7265625" bestFit="1" customWidth="1"/>
    <col min="7671" max="7672" width="6.81640625" customWidth="1"/>
    <col min="7673" max="7674" width="7.453125" bestFit="1" customWidth="1"/>
    <col min="7675" max="7675" width="6.81640625" customWidth="1"/>
    <col min="7676" max="7676" width="7.1796875" bestFit="1" customWidth="1"/>
    <col min="7677" max="7677" width="6.453125" bestFit="1" customWidth="1"/>
    <col min="7924" max="7924" width="32.1796875" bestFit="1" customWidth="1"/>
    <col min="7925" max="7925" width="7.54296875" bestFit="1" customWidth="1"/>
    <col min="7926" max="7926" width="9.7265625" bestFit="1" customWidth="1"/>
    <col min="7927" max="7928" width="6.81640625" customWidth="1"/>
    <col min="7929" max="7930" width="7.453125" bestFit="1" customWidth="1"/>
    <col min="7931" max="7931" width="6.81640625" customWidth="1"/>
    <col min="7932" max="7932" width="7.1796875" bestFit="1" customWidth="1"/>
    <col min="7933" max="7933" width="6.453125" bestFit="1" customWidth="1"/>
    <col min="8180" max="8180" width="32.1796875" bestFit="1" customWidth="1"/>
    <col min="8181" max="8181" width="7.54296875" bestFit="1" customWidth="1"/>
    <col min="8182" max="8182" width="9.7265625" bestFit="1" customWidth="1"/>
    <col min="8183" max="8184" width="6.81640625" customWidth="1"/>
    <col min="8185" max="8186" width="7.453125" bestFit="1" customWidth="1"/>
    <col min="8187" max="8187" width="6.81640625" customWidth="1"/>
    <col min="8188" max="8188" width="7.1796875" bestFit="1" customWidth="1"/>
    <col min="8189" max="8189" width="6.453125" bestFit="1" customWidth="1"/>
    <col min="8436" max="8436" width="32.1796875" bestFit="1" customWidth="1"/>
    <col min="8437" max="8437" width="7.54296875" bestFit="1" customWidth="1"/>
    <col min="8438" max="8438" width="9.7265625" bestFit="1" customWidth="1"/>
    <col min="8439" max="8440" width="6.81640625" customWidth="1"/>
    <col min="8441" max="8442" width="7.453125" bestFit="1" customWidth="1"/>
    <col min="8443" max="8443" width="6.81640625" customWidth="1"/>
    <col min="8444" max="8444" width="7.1796875" bestFit="1" customWidth="1"/>
    <col min="8445" max="8445" width="6.453125" bestFit="1" customWidth="1"/>
    <col min="8692" max="8692" width="32.1796875" bestFit="1" customWidth="1"/>
    <col min="8693" max="8693" width="7.54296875" bestFit="1" customWidth="1"/>
    <col min="8694" max="8694" width="9.7265625" bestFit="1" customWidth="1"/>
    <col min="8695" max="8696" width="6.81640625" customWidth="1"/>
    <col min="8697" max="8698" width="7.453125" bestFit="1" customWidth="1"/>
    <col min="8699" max="8699" width="6.81640625" customWidth="1"/>
    <col min="8700" max="8700" width="7.1796875" bestFit="1" customWidth="1"/>
    <col min="8701" max="8701" width="6.453125" bestFit="1" customWidth="1"/>
    <col min="8948" max="8948" width="32.1796875" bestFit="1" customWidth="1"/>
    <col min="8949" max="8949" width="7.54296875" bestFit="1" customWidth="1"/>
    <col min="8950" max="8950" width="9.7265625" bestFit="1" customWidth="1"/>
    <col min="8951" max="8952" width="6.81640625" customWidth="1"/>
    <col min="8953" max="8954" width="7.453125" bestFit="1" customWidth="1"/>
    <col min="8955" max="8955" width="6.81640625" customWidth="1"/>
    <col min="8956" max="8956" width="7.1796875" bestFit="1" customWidth="1"/>
    <col min="8957" max="8957" width="6.453125" bestFit="1" customWidth="1"/>
    <col min="9204" max="9204" width="32.1796875" bestFit="1" customWidth="1"/>
    <col min="9205" max="9205" width="7.54296875" bestFit="1" customWidth="1"/>
    <col min="9206" max="9206" width="9.7265625" bestFit="1" customWidth="1"/>
    <col min="9207" max="9208" width="6.81640625" customWidth="1"/>
    <col min="9209" max="9210" width="7.453125" bestFit="1" customWidth="1"/>
    <col min="9211" max="9211" width="6.81640625" customWidth="1"/>
    <col min="9212" max="9212" width="7.1796875" bestFit="1" customWidth="1"/>
    <col min="9213" max="9213" width="6.453125" bestFit="1" customWidth="1"/>
    <col min="9460" max="9460" width="32.1796875" bestFit="1" customWidth="1"/>
    <col min="9461" max="9461" width="7.54296875" bestFit="1" customWidth="1"/>
    <col min="9462" max="9462" width="9.7265625" bestFit="1" customWidth="1"/>
    <col min="9463" max="9464" width="6.81640625" customWidth="1"/>
    <col min="9465" max="9466" width="7.453125" bestFit="1" customWidth="1"/>
    <col min="9467" max="9467" width="6.81640625" customWidth="1"/>
    <col min="9468" max="9468" width="7.1796875" bestFit="1" customWidth="1"/>
    <col min="9469" max="9469" width="6.453125" bestFit="1" customWidth="1"/>
    <col min="9716" max="9716" width="32.1796875" bestFit="1" customWidth="1"/>
    <col min="9717" max="9717" width="7.54296875" bestFit="1" customWidth="1"/>
    <col min="9718" max="9718" width="9.7265625" bestFit="1" customWidth="1"/>
    <col min="9719" max="9720" width="6.81640625" customWidth="1"/>
    <col min="9721" max="9722" width="7.453125" bestFit="1" customWidth="1"/>
    <col min="9723" max="9723" width="6.81640625" customWidth="1"/>
    <col min="9724" max="9724" width="7.1796875" bestFit="1" customWidth="1"/>
    <col min="9725" max="9725" width="6.453125" bestFit="1" customWidth="1"/>
    <col min="9972" max="9972" width="32.1796875" bestFit="1" customWidth="1"/>
    <col min="9973" max="9973" width="7.54296875" bestFit="1" customWidth="1"/>
    <col min="9974" max="9974" width="9.7265625" bestFit="1" customWidth="1"/>
    <col min="9975" max="9976" width="6.81640625" customWidth="1"/>
    <col min="9977" max="9978" width="7.453125" bestFit="1" customWidth="1"/>
    <col min="9979" max="9979" width="6.81640625" customWidth="1"/>
    <col min="9980" max="9980" width="7.1796875" bestFit="1" customWidth="1"/>
    <col min="9981" max="9981" width="6.453125" bestFit="1" customWidth="1"/>
    <col min="10228" max="10228" width="32.1796875" bestFit="1" customWidth="1"/>
    <col min="10229" max="10229" width="7.54296875" bestFit="1" customWidth="1"/>
    <col min="10230" max="10230" width="9.7265625" bestFit="1" customWidth="1"/>
    <col min="10231" max="10232" width="6.81640625" customWidth="1"/>
    <col min="10233" max="10234" width="7.453125" bestFit="1" customWidth="1"/>
    <col min="10235" max="10235" width="6.81640625" customWidth="1"/>
    <col min="10236" max="10236" width="7.1796875" bestFit="1" customWidth="1"/>
    <col min="10237" max="10237" width="6.453125" bestFit="1" customWidth="1"/>
    <col min="10484" max="10484" width="32.1796875" bestFit="1" customWidth="1"/>
    <col min="10485" max="10485" width="7.54296875" bestFit="1" customWidth="1"/>
    <col min="10486" max="10486" width="9.7265625" bestFit="1" customWidth="1"/>
    <col min="10487" max="10488" width="6.81640625" customWidth="1"/>
    <col min="10489" max="10490" width="7.453125" bestFit="1" customWidth="1"/>
    <col min="10491" max="10491" width="6.81640625" customWidth="1"/>
    <col min="10492" max="10492" width="7.1796875" bestFit="1" customWidth="1"/>
    <col min="10493" max="10493" width="6.453125" bestFit="1" customWidth="1"/>
    <col min="10740" max="10740" width="32.1796875" bestFit="1" customWidth="1"/>
    <col min="10741" max="10741" width="7.54296875" bestFit="1" customWidth="1"/>
    <col min="10742" max="10742" width="9.7265625" bestFit="1" customWidth="1"/>
    <col min="10743" max="10744" width="6.81640625" customWidth="1"/>
    <col min="10745" max="10746" width="7.453125" bestFit="1" customWidth="1"/>
    <col min="10747" max="10747" width="6.81640625" customWidth="1"/>
    <col min="10748" max="10748" width="7.1796875" bestFit="1" customWidth="1"/>
    <col min="10749" max="10749" width="6.453125" bestFit="1" customWidth="1"/>
    <col min="10996" max="10996" width="32.1796875" bestFit="1" customWidth="1"/>
    <col min="10997" max="10997" width="7.54296875" bestFit="1" customWidth="1"/>
    <col min="10998" max="10998" width="9.7265625" bestFit="1" customWidth="1"/>
    <col min="10999" max="11000" width="6.81640625" customWidth="1"/>
    <col min="11001" max="11002" width="7.453125" bestFit="1" customWidth="1"/>
    <col min="11003" max="11003" width="6.81640625" customWidth="1"/>
    <col min="11004" max="11004" width="7.1796875" bestFit="1" customWidth="1"/>
    <col min="11005" max="11005" width="6.453125" bestFit="1" customWidth="1"/>
    <col min="11252" max="11252" width="32.1796875" bestFit="1" customWidth="1"/>
    <col min="11253" max="11253" width="7.54296875" bestFit="1" customWidth="1"/>
    <col min="11254" max="11254" width="9.7265625" bestFit="1" customWidth="1"/>
    <col min="11255" max="11256" width="6.81640625" customWidth="1"/>
    <col min="11257" max="11258" width="7.453125" bestFit="1" customWidth="1"/>
    <col min="11259" max="11259" width="6.81640625" customWidth="1"/>
    <col min="11260" max="11260" width="7.1796875" bestFit="1" customWidth="1"/>
    <col min="11261" max="11261" width="6.453125" bestFit="1" customWidth="1"/>
    <col min="11508" max="11508" width="32.1796875" bestFit="1" customWidth="1"/>
    <col min="11509" max="11509" width="7.54296875" bestFit="1" customWidth="1"/>
    <col min="11510" max="11510" width="9.7265625" bestFit="1" customWidth="1"/>
    <col min="11511" max="11512" width="6.81640625" customWidth="1"/>
    <col min="11513" max="11514" width="7.453125" bestFit="1" customWidth="1"/>
    <col min="11515" max="11515" width="6.81640625" customWidth="1"/>
    <col min="11516" max="11516" width="7.1796875" bestFit="1" customWidth="1"/>
    <col min="11517" max="11517" width="6.453125" bestFit="1" customWidth="1"/>
    <col min="11764" max="11764" width="32.1796875" bestFit="1" customWidth="1"/>
    <col min="11765" max="11765" width="7.54296875" bestFit="1" customWidth="1"/>
    <col min="11766" max="11766" width="9.7265625" bestFit="1" customWidth="1"/>
    <col min="11767" max="11768" width="6.81640625" customWidth="1"/>
    <col min="11769" max="11770" width="7.453125" bestFit="1" customWidth="1"/>
    <col min="11771" max="11771" width="6.81640625" customWidth="1"/>
    <col min="11772" max="11772" width="7.1796875" bestFit="1" customWidth="1"/>
    <col min="11773" max="11773" width="6.453125" bestFit="1" customWidth="1"/>
    <col min="12020" max="12020" width="32.1796875" bestFit="1" customWidth="1"/>
    <col min="12021" max="12021" width="7.54296875" bestFit="1" customWidth="1"/>
    <col min="12022" max="12022" width="9.7265625" bestFit="1" customWidth="1"/>
    <col min="12023" max="12024" width="6.81640625" customWidth="1"/>
    <col min="12025" max="12026" width="7.453125" bestFit="1" customWidth="1"/>
    <col min="12027" max="12027" width="6.81640625" customWidth="1"/>
    <col min="12028" max="12028" width="7.1796875" bestFit="1" customWidth="1"/>
    <col min="12029" max="12029" width="6.453125" bestFit="1" customWidth="1"/>
    <col min="12276" max="12276" width="32.1796875" bestFit="1" customWidth="1"/>
    <col min="12277" max="12277" width="7.54296875" bestFit="1" customWidth="1"/>
    <col min="12278" max="12278" width="9.7265625" bestFit="1" customWidth="1"/>
    <col min="12279" max="12280" width="6.81640625" customWidth="1"/>
    <col min="12281" max="12282" width="7.453125" bestFit="1" customWidth="1"/>
    <col min="12283" max="12283" width="6.81640625" customWidth="1"/>
    <col min="12284" max="12284" width="7.1796875" bestFit="1" customWidth="1"/>
    <col min="12285" max="12285" width="6.453125" bestFit="1" customWidth="1"/>
    <col min="12532" max="12532" width="32.1796875" bestFit="1" customWidth="1"/>
    <col min="12533" max="12533" width="7.54296875" bestFit="1" customWidth="1"/>
    <col min="12534" max="12534" width="9.7265625" bestFit="1" customWidth="1"/>
    <col min="12535" max="12536" width="6.81640625" customWidth="1"/>
    <col min="12537" max="12538" width="7.453125" bestFit="1" customWidth="1"/>
    <col min="12539" max="12539" width="6.81640625" customWidth="1"/>
    <col min="12540" max="12540" width="7.1796875" bestFit="1" customWidth="1"/>
    <col min="12541" max="12541" width="6.453125" bestFit="1" customWidth="1"/>
    <col min="12788" max="12788" width="32.1796875" bestFit="1" customWidth="1"/>
    <col min="12789" max="12789" width="7.54296875" bestFit="1" customWidth="1"/>
    <col min="12790" max="12790" width="9.7265625" bestFit="1" customWidth="1"/>
    <col min="12791" max="12792" width="6.81640625" customWidth="1"/>
    <col min="12793" max="12794" width="7.453125" bestFit="1" customWidth="1"/>
    <col min="12795" max="12795" width="6.81640625" customWidth="1"/>
    <col min="12796" max="12796" width="7.1796875" bestFit="1" customWidth="1"/>
    <col min="12797" max="12797" width="6.453125" bestFit="1" customWidth="1"/>
    <col min="13044" max="13044" width="32.1796875" bestFit="1" customWidth="1"/>
    <col min="13045" max="13045" width="7.54296875" bestFit="1" customWidth="1"/>
    <col min="13046" max="13046" width="9.7265625" bestFit="1" customWidth="1"/>
    <col min="13047" max="13048" width="6.81640625" customWidth="1"/>
    <col min="13049" max="13050" width="7.453125" bestFit="1" customWidth="1"/>
    <col min="13051" max="13051" width="6.81640625" customWidth="1"/>
    <col min="13052" max="13052" width="7.1796875" bestFit="1" customWidth="1"/>
    <col min="13053" max="13053" width="6.453125" bestFit="1" customWidth="1"/>
    <col min="13300" max="13300" width="32.1796875" bestFit="1" customWidth="1"/>
    <col min="13301" max="13301" width="7.54296875" bestFit="1" customWidth="1"/>
    <col min="13302" max="13302" width="9.7265625" bestFit="1" customWidth="1"/>
    <col min="13303" max="13304" width="6.81640625" customWidth="1"/>
    <col min="13305" max="13306" width="7.453125" bestFit="1" customWidth="1"/>
    <col min="13307" max="13307" width="6.81640625" customWidth="1"/>
    <col min="13308" max="13308" width="7.1796875" bestFit="1" customWidth="1"/>
    <col min="13309" max="13309" width="6.453125" bestFit="1" customWidth="1"/>
    <col min="13556" max="13556" width="32.1796875" bestFit="1" customWidth="1"/>
    <col min="13557" max="13557" width="7.54296875" bestFit="1" customWidth="1"/>
    <col min="13558" max="13558" width="9.7265625" bestFit="1" customWidth="1"/>
    <col min="13559" max="13560" width="6.81640625" customWidth="1"/>
    <col min="13561" max="13562" width="7.453125" bestFit="1" customWidth="1"/>
    <col min="13563" max="13563" width="6.81640625" customWidth="1"/>
    <col min="13564" max="13564" width="7.1796875" bestFit="1" customWidth="1"/>
    <col min="13565" max="13565" width="6.453125" bestFit="1" customWidth="1"/>
    <col min="13812" max="13812" width="32.1796875" bestFit="1" customWidth="1"/>
    <col min="13813" max="13813" width="7.54296875" bestFit="1" customWidth="1"/>
    <col min="13814" max="13814" width="9.7265625" bestFit="1" customWidth="1"/>
    <col min="13815" max="13816" width="6.81640625" customWidth="1"/>
    <col min="13817" max="13818" width="7.453125" bestFit="1" customWidth="1"/>
    <col min="13819" max="13819" width="6.81640625" customWidth="1"/>
    <col min="13820" max="13820" width="7.1796875" bestFit="1" customWidth="1"/>
    <col min="13821" max="13821" width="6.453125" bestFit="1" customWidth="1"/>
    <col min="14068" max="14068" width="32.1796875" bestFit="1" customWidth="1"/>
    <col min="14069" max="14069" width="7.54296875" bestFit="1" customWidth="1"/>
    <col min="14070" max="14070" width="9.7265625" bestFit="1" customWidth="1"/>
    <col min="14071" max="14072" width="6.81640625" customWidth="1"/>
    <col min="14073" max="14074" width="7.453125" bestFit="1" customWidth="1"/>
    <col min="14075" max="14075" width="6.81640625" customWidth="1"/>
    <col min="14076" max="14076" width="7.1796875" bestFit="1" customWidth="1"/>
    <col min="14077" max="14077" width="6.453125" bestFit="1" customWidth="1"/>
    <col min="14324" max="14324" width="32.1796875" bestFit="1" customWidth="1"/>
    <col min="14325" max="14325" width="7.54296875" bestFit="1" customWidth="1"/>
    <col min="14326" max="14326" width="9.7265625" bestFit="1" customWidth="1"/>
    <col min="14327" max="14328" width="6.81640625" customWidth="1"/>
    <col min="14329" max="14330" width="7.453125" bestFit="1" customWidth="1"/>
    <col min="14331" max="14331" width="6.81640625" customWidth="1"/>
    <col min="14332" max="14332" width="7.1796875" bestFit="1" customWidth="1"/>
    <col min="14333" max="14333" width="6.453125" bestFit="1" customWidth="1"/>
    <col min="14580" max="14580" width="32.1796875" bestFit="1" customWidth="1"/>
    <col min="14581" max="14581" width="7.54296875" bestFit="1" customWidth="1"/>
    <col min="14582" max="14582" width="9.7265625" bestFit="1" customWidth="1"/>
    <col min="14583" max="14584" width="6.81640625" customWidth="1"/>
    <col min="14585" max="14586" width="7.453125" bestFit="1" customWidth="1"/>
    <col min="14587" max="14587" width="6.81640625" customWidth="1"/>
    <col min="14588" max="14588" width="7.1796875" bestFit="1" customWidth="1"/>
    <col min="14589" max="14589" width="6.453125" bestFit="1" customWidth="1"/>
    <col min="14836" max="14836" width="32.1796875" bestFit="1" customWidth="1"/>
    <col min="14837" max="14837" width="7.54296875" bestFit="1" customWidth="1"/>
    <col min="14838" max="14838" width="9.7265625" bestFit="1" customWidth="1"/>
    <col min="14839" max="14840" width="6.81640625" customWidth="1"/>
    <col min="14841" max="14842" width="7.453125" bestFit="1" customWidth="1"/>
    <col min="14843" max="14843" width="6.81640625" customWidth="1"/>
    <col min="14844" max="14844" width="7.1796875" bestFit="1" customWidth="1"/>
    <col min="14845" max="14845" width="6.453125" bestFit="1" customWidth="1"/>
    <col min="15092" max="15092" width="32.1796875" bestFit="1" customWidth="1"/>
    <col min="15093" max="15093" width="7.54296875" bestFit="1" customWidth="1"/>
    <col min="15094" max="15094" width="9.7265625" bestFit="1" customWidth="1"/>
    <col min="15095" max="15096" width="6.81640625" customWidth="1"/>
    <col min="15097" max="15098" width="7.453125" bestFit="1" customWidth="1"/>
    <col min="15099" max="15099" width="6.81640625" customWidth="1"/>
    <col min="15100" max="15100" width="7.1796875" bestFit="1" customWidth="1"/>
    <col min="15101" max="15101" width="6.453125" bestFit="1" customWidth="1"/>
    <col min="15348" max="15348" width="32.1796875" bestFit="1" customWidth="1"/>
    <col min="15349" max="15349" width="7.54296875" bestFit="1" customWidth="1"/>
    <col min="15350" max="15350" width="9.7265625" bestFit="1" customWidth="1"/>
    <col min="15351" max="15352" width="6.81640625" customWidth="1"/>
    <col min="15353" max="15354" width="7.453125" bestFit="1" customWidth="1"/>
    <col min="15355" max="15355" width="6.81640625" customWidth="1"/>
    <col min="15356" max="15356" width="7.1796875" bestFit="1" customWidth="1"/>
    <col min="15357" max="15357" width="6.453125" bestFit="1" customWidth="1"/>
    <col min="15604" max="15604" width="32.1796875" bestFit="1" customWidth="1"/>
    <col min="15605" max="15605" width="7.54296875" bestFit="1" customWidth="1"/>
    <col min="15606" max="15606" width="9.7265625" bestFit="1" customWidth="1"/>
    <col min="15607" max="15608" width="6.81640625" customWidth="1"/>
    <col min="15609" max="15610" width="7.453125" bestFit="1" customWidth="1"/>
    <col min="15611" max="15611" width="6.81640625" customWidth="1"/>
    <col min="15612" max="15612" width="7.1796875" bestFit="1" customWidth="1"/>
    <col min="15613" max="15613" width="6.453125" bestFit="1" customWidth="1"/>
    <col min="15860" max="15860" width="32.1796875" bestFit="1" customWidth="1"/>
    <col min="15861" max="15861" width="7.54296875" bestFit="1" customWidth="1"/>
    <col min="15862" max="15862" width="9.7265625" bestFit="1" customWidth="1"/>
    <col min="15863" max="15864" width="6.81640625" customWidth="1"/>
    <col min="15865" max="15866" width="7.453125" bestFit="1" customWidth="1"/>
    <col min="15867" max="15867" width="6.81640625" customWidth="1"/>
    <col min="15868" max="15868" width="7.1796875" bestFit="1" customWidth="1"/>
    <col min="15869" max="15869" width="6.453125" bestFit="1" customWidth="1"/>
    <col min="16116" max="16116" width="32.1796875" bestFit="1" customWidth="1"/>
    <col min="16117" max="16117" width="7.54296875" bestFit="1" customWidth="1"/>
    <col min="16118" max="16118" width="9.7265625" bestFit="1" customWidth="1"/>
    <col min="16119" max="16120" width="6.81640625" customWidth="1"/>
    <col min="16121" max="16122" width="7.453125" bestFit="1" customWidth="1"/>
    <col min="16123" max="16123" width="6.81640625" customWidth="1"/>
    <col min="16124" max="16124" width="7.1796875" bestFit="1" customWidth="1"/>
    <col min="16125" max="16125" width="6.453125" bestFit="1" customWidth="1"/>
  </cols>
  <sheetData>
    <row r="1" spans="1:243" ht="41.5" customHeight="1">
      <c r="A1" s="584" t="s">
        <v>600</v>
      </c>
      <c r="B1" s="584"/>
      <c r="C1" s="584"/>
      <c r="D1" s="584"/>
      <c r="E1" s="584"/>
      <c r="F1" s="584"/>
      <c r="G1" s="584"/>
      <c r="H1" s="584"/>
      <c r="I1" s="584"/>
      <c r="L1" s="548" t="s">
        <v>612</v>
      </c>
    </row>
    <row r="2" spans="1:243" ht="9" customHeight="1">
      <c r="A2" s="269"/>
      <c r="B2" s="275"/>
      <c r="C2" s="275"/>
      <c r="D2" s="276"/>
      <c r="E2" s="275"/>
      <c r="F2" s="275"/>
      <c r="G2" s="275"/>
      <c r="H2" s="277"/>
      <c r="I2" s="277" t="s">
        <v>251</v>
      </c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137"/>
      <c r="EE2" s="137"/>
      <c r="EF2" s="137"/>
      <c r="EG2" s="137"/>
      <c r="EH2" s="137"/>
      <c r="EI2" s="137"/>
      <c r="EJ2" s="137"/>
      <c r="EK2" s="137"/>
      <c r="EL2" s="137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137"/>
      <c r="FA2" s="137"/>
      <c r="FB2" s="137"/>
      <c r="FC2" s="137"/>
      <c r="FD2" s="137"/>
      <c r="FE2" s="137"/>
      <c r="FF2" s="137"/>
      <c r="FG2" s="137"/>
      <c r="FH2" s="137"/>
      <c r="FI2" s="137"/>
      <c r="FJ2" s="137"/>
      <c r="FK2" s="137"/>
      <c r="FL2" s="137"/>
      <c r="FM2" s="137"/>
      <c r="FN2" s="137"/>
      <c r="FO2" s="137"/>
      <c r="FP2" s="137"/>
      <c r="FQ2" s="137"/>
      <c r="FR2" s="137"/>
      <c r="FS2" s="137"/>
      <c r="FT2" s="137"/>
      <c r="FU2" s="137"/>
      <c r="FV2" s="137"/>
      <c r="FW2" s="137"/>
      <c r="FX2" s="137"/>
      <c r="FY2" s="137"/>
      <c r="FZ2" s="137"/>
      <c r="GA2" s="137"/>
      <c r="GB2" s="137"/>
      <c r="GC2" s="137"/>
      <c r="GD2" s="137"/>
      <c r="GE2" s="137"/>
      <c r="GF2" s="137"/>
      <c r="GG2" s="137"/>
      <c r="GH2" s="137"/>
      <c r="GI2" s="137"/>
      <c r="GJ2" s="137"/>
      <c r="GK2" s="137"/>
      <c r="GL2" s="137"/>
      <c r="GM2" s="137"/>
      <c r="GN2" s="137"/>
      <c r="GO2" s="137"/>
      <c r="GP2" s="137"/>
      <c r="GQ2" s="137"/>
      <c r="GR2" s="137"/>
      <c r="GS2" s="137"/>
      <c r="GT2" s="137"/>
      <c r="GU2" s="137"/>
      <c r="GV2" s="137"/>
      <c r="GW2" s="137"/>
      <c r="GX2" s="137"/>
      <c r="GY2" s="137"/>
      <c r="GZ2" s="137"/>
      <c r="HA2" s="137"/>
      <c r="HB2" s="137"/>
      <c r="HC2" s="137"/>
      <c r="HD2" s="137"/>
      <c r="HE2" s="137"/>
      <c r="HF2" s="137"/>
      <c r="HG2" s="137"/>
      <c r="HH2" s="137"/>
      <c r="HI2" s="137"/>
      <c r="HJ2" s="137"/>
      <c r="HK2" s="137"/>
      <c r="HL2" s="137"/>
      <c r="HM2" s="137"/>
      <c r="HN2" s="137"/>
      <c r="HO2" s="137"/>
      <c r="HP2" s="137"/>
      <c r="HQ2" s="137"/>
      <c r="HR2" s="137"/>
      <c r="HS2" s="137"/>
      <c r="HT2" s="137"/>
      <c r="HU2" s="137"/>
      <c r="HV2" s="137"/>
      <c r="HW2" s="137"/>
      <c r="HX2" s="137"/>
      <c r="HY2" s="137"/>
      <c r="HZ2" s="137"/>
      <c r="IA2" s="137"/>
      <c r="IB2" s="137"/>
      <c r="IC2" s="137"/>
      <c r="ID2" s="137"/>
      <c r="IE2" s="137"/>
      <c r="IF2" s="137"/>
      <c r="IG2" s="137"/>
      <c r="IH2" s="137"/>
      <c r="II2" s="137"/>
    </row>
    <row r="3" spans="1:243">
      <c r="A3" s="278" t="s">
        <v>242</v>
      </c>
      <c r="B3" s="648" t="s">
        <v>38</v>
      </c>
      <c r="C3" s="648" t="s">
        <v>243</v>
      </c>
      <c r="D3" s="648" t="s">
        <v>244</v>
      </c>
      <c r="E3" s="648" t="s">
        <v>245</v>
      </c>
      <c r="F3" s="648" t="s">
        <v>246</v>
      </c>
      <c r="G3" s="648" t="s">
        <v>247</v>
      </c>
      <c r="H3" s="648" t="s">
        <v>248</v>
      </c>
      <c r="I3" s="650" t="s">
        <v>249</v>
      </c>
    </row>
    <row r="4" spans="1:243" ht="12.75" customHeight="1">
      <c r="A4" s="279" t="s">
        <v>202</v>
      </c>
      <c r="B4" s="649"/>
      <c r="C4" s="649"/>
      <c r="D4" s="649"/>
      <c r="E4" s="649"/>
      <c r="F4" s="649"/>
      <c r="G4" s="649"/>
      <c r="H4" s="649"/>
      <c r="I4" s="651"/>
    </row>
    <row r="5" spans="1:243" ht="4.9000000000000004" customHeight="1">
      <c r="A5" s="288"/>
      <c r="B5" s="289"/>
      <c r="C5" s="289"/>
      <c r="D5" s="289"/>
      <c r="E5" s="289"/>
      <c r="F5" s="289"/>
      <c r="G5" s="289"/>
      <c r="H5" s="289"/>
      <c r="I5" s="289"/>
    </row>
    <row r="6" spans="1:243" ht="9" customHeight="1">
      <c r="A6" s="282" t="s">
        <v>0</v>
      </c>
      <c r="B6" s="283">
        <v>2661.2351676099997</v>
      </c>
      <c r="C6" s="283">
        <v>939.95405608999999</v>
      </c>
      <c r="D6" s="283">
        <v>866.90915457000006</v>
      </c>
      <c r="E6" s="283">
        <v>538.15236824999999</v>
      </c>
      <c r="F6" s="283">
        <v>194.14643575000002</v>
      </c>
      <c r="G6" s="283">
        <v>11.75</v>
      </c>
      <c r="H6" s="283">
        <v>100.59458165000001</v>
      </c>
      <c r="I6" s="283">
        <v>9.7285713000000005</v>
      </c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  <c r="DH6" s="137"/>
      <c r="DI6" s="137"/>
      <c r="DJ6" s="137"/>
      <c r="DK6" s="137"/>
      <c r="DL6" s="137"/>
      <c r="DM6" s="137"/>
      <c r="DN6" s="137"/>
      <c r="DO6" s="137"/>
      <c r="DP6" s="137"/>
      <c r="DQ6" s="137"/>
      <c r="DR6" s="137"/>
      <c r="DS6" s="137"/>
      <c r="DT6" s="137"/>
      <c r="DU6" s="137"/>
      <c r="DV6" s="137"/>
      <c r="DW6" s="137"/>
      <c r="DX6" s="137"/>
      <c r="DY6" s="137"/>
      <c r="DZ6" s="137"/>
      <c r="E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  <c r="EW6" s="137"/>
      <c r="EX6" s="137"/>
      <c r="EY6" s="137"/>
      <c r="EZ6" s="137"/>
      <c r="FA6" s="137"/>
      <c r="FB6" s="137"/>
      <c r="FC6" s="137"/>
      <c r="FD6" s="137"/>
      <c r="FE6" s="137"/>
      <c r="FF6" s="137"/>
      <c r="FG6" s="137"/>
      <c r="FH6" s="137"/>
      <c r="FI6" s="137"/>
      <c r="FJ6" s="137"/>
      <c r="FK6" s="137"/>
      <c r="FL6" s="137"/>
      <c r="FM6" s="137"/>
      <c r="FN6" s="137"/>
      <c r="FO6" s="137"/>
      <c r="FP6" s="137"/>
      <c r="FQ6" s="137"/>
      <c r="FR6" s="137"/>
      <c r="FS6" s="137"/>
      <c r="FT6" s="137"/>
      <c r="FU6" s="137"/>
      <c r="FV6" s="137"/>
      <c r="FW6" s="137"/>
      <c r="FX6" s="137"/>
      <c r="FY6" s="137"/>
      <c r="FZ6" s="137"/>
      <c r="GA6" s="137"/>
      <c r="GB6" s="137"/>
      <c r="GC6" s="137"/>
      <c r="GD6" s="137"/>
      <c r="GE6" s="137"/>
      <c r="GF6" s="137"/>
      <c r="GG6" s="137"/>
      <c r="GH6" s="137"/>
      <c r="GI6" s="137"/>
      <c r="GJ6" s="137"/>
      <c r="GK6" s="137"/>
      <c r="GL6" s="137"/>
      <c r="GM6" s="137"/>
      <c r="GN6" s="137"/>
      <c r="GO6" s="137"/>
      <c r="GP6" s="137"/>
      <c r="GQ6" s="137"/>
      <c r="GR6" s="137"/>
      <c r="GS6" s="137"/>
      <c r="GT6" s="137"/>
      <c r="GU6" s="137"/>
      <c r="GV6" s="137"/>
      <c r="GW6" s="137"/>
      <c r="GX6" s="137"/>
      <c r="GY6" s="137"/>
      <c r="GZ6" s="137"/>
      <c r="HA6" s="137"/>
      <c r="HB6" s="137"/>
      <c r="HC6" s="137"/>
      <c r="HD6" s="137"/>
      <c r="HE6" s="137"/>
      <c r="HF6" s="137"/>
      <c r="HG6" s="137"/>
      <c r="HH6" s="137"/>
      <c r="HI6" s="137"/>
      <c r="HJ6" s="137"/>
      <c r="HK6" s="137"/>
      <c r="HL6" s="137"/>
      <c r="HM6" s="137"/>
      <c r="HN6" s="137"/>
      <c r="HO6" s="137"/>
      <c r="HP6" s="137"/>
      <c r="HQ6" s="137"/>
      <c r="HR6" s="137"/>
      <c r="HS6" s="137"/>
      <c r="HT6" s="137"/>
      <c r="HU6" s="137"/>
      <c r="HV6" s="137"/>
      <c r="HW6" s="137"/>
      <c r="HX6" s="137"/>
      <c r="HY6" s="137"/>
      <c r="HZ6" s="137"/>
    </row>
    <row r="7" spans="1:243" ht="9" customHeight="1">
      <c r="A7" s="275" t="s">
        <v>224</v>
      </c>
      <c r="B7" s="283">
        <v>36.076842259999999</v>
      </c>
      <c r="C7" s="284">
        <v>2.3568422600000001</v>
      </c>
      <c r="D7" s="284">
        <v>17.29</v>
      </c>
      <c r="E7" s="284">
        <v>0.72</v>
      </c>
      <c r="F7" s="284">
        <v>14.71</v>
      </c>
      <c r="G7" s="284">
        <v>1</v>
      </c>
      <c r="H7" s="284">
        <v>0</v>
      </c>
      <c r="I7" s="284">
        <v>0</v>
      </c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7"/>
      <c r="EF7" s="137"/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7"/>
      <c r="ES7" s="137"/>
      <c r="ET7" s="137"/>
      <c r="EU7" s="137"/>
      <c r="EV7" s="137"/>
      <c r="EW7" s="137"/>
      <c r="EX7" s="137"/>
      <c r="EY7" s="137"/>
      <c r="EZ7" s="137"/>
      <c r="FA7" s="137"/>
      <c r="FB7" s="137"/>
      <c r="FC7" s="137"/>
      <c r="FD7" s="137"/>
      <c r="FE7" s="137"/>
      <c r="FF7" s="137"/>
      <c r="FG7" s="137"/>
      <c r="FH7" s="137"/>
      <c r="FI7" s="137"/>
      <c r="FJ7" s="137"/>
      <c r="FK7" s="137"/>
      <c r="FL7" s="137"/>
      <c r="FM7" s="137"/>
      <c r="FN7" s="137"/>
      <c r="FO7" s="137"/>
      <c r="FP7" s="137"/>
      <c r="FQ7" s="137"/>
      <c r="FR7" s="137"/>
      <c r="FS7" s="137"/>
      <c r="FT7" s="137"/>
      <c r="FU7" s="137"/>
      <c r="FV7" s="137"/>
      <c r="FW7" s="137"/>
      <c r="FX7" s="137"/>
      <c r="FY7" s="137"/>
      <c r="FZ7" s="137"/>
      <c r="GA7" s="137"/>
      <c r="GB7" s="137"/>
      <c r="GC7" s="137"/>
      <c r="GD7" s="137"/>
      <c r="GE7" s="137"/>
      <c r="GF7" s="137"/>
      <c r="GG7" s="137"/>
      <c r="GH7" s="137"/>
      <c r="GI7" s="137"/>
      <c r="GJ7" s="137"/>
      <c r="GK7" s="137"/>
      <c r="GL7" s="137"/>
      <c r="GM7" s="137"/>
      <c r="GN7" s="137"/>
      <c r="GO7" s="137"/>
      <c r="GP7" s="137"/>
      <c r="GQ7" s="137"/>
      <c r="GR7" s="137"/>
      <c r="GS7" s="137"/>
      <c r="GT7" s="137"/>
      <c r="GU7" s="137"/>
      <c r="GV7" s="137"/>
      <c r="GW7" s="137"/>
      <c r="GX7" s="137"/>
      <c r="GY7" s="137"/>
      <c r="GZ7" s="137"/>
      <c r="HA7" s="137"/>
      <c r="HB7" s="137"/>
      <c r="HC7" s="137"/>
      <c r="HD7" s="137"/>
      <c r="HE7" s="137"/>
      <c r="HF7" s="137"/>
      <c r="HG7" s="137"/>
      <c r="HH7" s="137"/>
      <c r="HI7" s="137"/>
      <c r="HJ7" s="137"/>
      <c r="HK7" s="137"/>
      <c r="HL7" s="137"/>
      <c r="HM7" s="137"/>
      <c r="HN7" s="137"/>
      <c r="HO7" s="137"/>
      <c r="HP7" s="137"/>
      <c r="HQ7" s="137"/>
      <c r="HR7" s="137"/>
      <c r="HS7" s="137"/>
      <c r="HT7" s="137"/>
      <c r="HU7" s="137"/>
      <c r="HV7" s="137"/>
      <c r="HW7" s="137"/>
      <c r="HX7" s="137"/>
      <c r="HY7" s="137"/>
      <c r="HZ7" s="137"/>
    </row>
    <row r="8" spans="1:243" ht="9" customHeight="1">
      <c r="A8" s="275" t="s">
        <v>225</v>
      </c>
      <c r="B8" s="283">
        <v>348.68560538000003</v>
      </c>
      <c r="C8" s="284">
        <v>66.720933200000005</v>
      </c>
      <c r="D8" s="284">
        <v>119.93142570000001</v>
      </c>
      <c r="E8" s="284">
        <v>86.163531030000001</v>
      </c>
      <c r="F8" s="284">
        <v>45.0465625</v>
      </c>
      <c r="G8" s="284">
        <v>0.62</v>
      </c>
      <c r="H8" s="284">
        <v>28.974581650000001</v>
      </c>
      <c r="I8" s="284">
        <v>1.2285713</v>
      </c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</row>
    <row r="9" spans="1:243" ht="9" customHeight="1">
      <c r="A9" s="275" t="s">
        <v>226</v>
      </c>
      <c r="B9" s="283">
        <v>196.08899832</v>
      </c>
      <c r="C9" s="284">
        <v>138.01733322000001</v>
      </c>
      <c r="D9" s="517">
        <v>45.631665099999999</v>
      </c>
      <c r="E9" s="284" t="s">
        <v>227</v>
      </c>
      <c r="F9" s="517" t="s">
        <v>227</v>
      </c>
      <c r="G9" s="284">
        <v>0</v>
      </c>
      <c r="H9" s="284">
        <v>0</v>
      </c>
      <c r="I9" s="284">
        <v>0</v>
      </c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37"/>
      <c r="FH9" s="137"/>
      <c r="FI9" s="137"/>
      <c r="FJ9" s="137"/>
      <c r="FK9" s="137"/>
      <c r="FL9" s="137"/>
      <c r="FM9" s="137"/>
      <c r="FN9" s="137"/>
      <c r="FO9" s="137"/>
      <c r="FP9" s="137"/>
      <c r="FQ9" s="137"/>
      <c r="FR9" s="137"/>
      <c r="FS9" s="137"/>
      <c r="FT9" s="137"/>
      <c r="FU9" s="137"/>
      <c r="FV9" s="137"/>
      <c r="FW9" s="137"/>
      <c r="FX9" s="137"/>
      <c r="FY9" s="137"/>
      <c r="FZ9" s="137"/>
      <c r="GA9" s="137"/>
      <c r="GB9" s="137"/>
      <c r="GC9" s="137"/>
      <c r="GD9" s="137"/>
      <c r="GE9" s="137"/>
      <c r="GF9" s="137"/>
      <c r="GG9" s="137"/>
      <c r="GH9" s="137"/>
      <c r="GI9" s="137"/>
      <c r="GJ9" s="137"/>
      <c r="GK9" s="137"/>
      <c r="GL9" s="137"/>
      <c r="GM9" s="137"/>
      <c r="GN9" s="137"/>
      <c r="GO9" s="137"/>
      <c r="GP9" s="137"/>
      <c r="GQ9" s="137"/>
      <c r="GR9" s="137"/>
      <c r="GS9" s="137"/>
      <c r="GT9" s="137"/>
      <c r="GU9" s="137"/>
      <c r="GV9" s="137"/>
      <c r="GW9" s="137"/>
      <c r="GX9" s="137"/>
      <c r="GY9" s="137"/>
      <c r="GZ9" s="137"/>
      <c r="HA9" s="137"/>
      <c r="HB9" s="137"/>
      <c r="HC9" s="137"/>
      <c r="HD9" s="137"/>
      <c r="HE9" s="137"/>
      <c r="HF9" s="137"/>
      <c r="HG9" s="137"/>
      <c r="HH9" s="137"/>
      <c r="HI9" s="137"/>
      <c r="HJ9" s="137"/>
      <c r="HK9" s="137"/>
      <c r="HL9" s="137"/>
      <c r="HM9" s="137"/>
      <c r="HN9" s="137"/>
      <c r="HO9" s="137"/>
      <c r="HP9" s="137"/>
      <c r="HQ9" s="137"/>
      <c r="HR9" s="137"/>
      <c r="HS9" s="137"/>
      <c r="HT9" s="137"/>
      <c r="HU9" s="137"/>
      <c r="HV9" s="137"/>
      <c r="HW9" s="137"/>
      <c r="HX9" s="137"/>
      <c r="HY9" s="137"/>
      <c r="HZ9" s="137"/>
    </row>
    <row r="10" spans="1:243" ht="9" customHeight="1">
      <c r="A10" s="275" t="s">
        <v>228</v>
      </c>
      <c r="B10" s="283" t="s">
        <v>601</v>
      </c>
      <c r="C10" s="284">
        <v>25.2638468</v>
      </c>
      <c r="D10" s="517">
        <v>16.22</v>
      </c>
      <c r="E10" s="517">
        <v>0</v>
      </c>
      <c r="F10" s="284" t="s">
        <v>227</v>
      </c>
      <c r="G10" s="284">
        <v>0</v>
      </c>
      <c r="H10" s="284">
        <v>0</v>
      </c>
      <c r="I10" s="284">
        <v>0</v>
      </c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37"/>
      <c r="FH10" s="137"/>
      <c r="FI10" s="137"/>
      <c r="FJ10" s="137"/>
      <c r="FK10" s="137"/>
      <c r="FL10" s="137"/>
      <c r="FM10" s="137"/>
      <c r="FN10" s="137"/>
      <c r="FO10" s="137"/>
      <c r="FP10" s="137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</row>
    <row r="11" spans="1:243" ht="9" customHeight="1">
      <c r="A11" s="275" t="s">
        <v>229</v>
      </c>
      <c r="B11" s="283">
        <v>38.057131080000005</v>
      </c>
      <c r="C11" s="284">
        <v>24.86713108</v>
      </c>
      <c r="D11" s="284">
        <v>7.83</v>
      </c>
      <c r="E11" s="284">
        <v>4.16</v>
      </c>
      <c r="F11" s="284" t="s">
        <v>227</v>
      </c>
      <c r="G11" s="284">
        <v>0</v>
      </c>
      <c r="H11" s="284" t="s">
        <v>227</v>
      </c>
      <c r="I11" s="284">
        <v>0</v>
      </c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</row>
    <row r="12" spans="1:243" ht="9" customHeight="1">
      <c r="A12" s="275" t="s">
        <v>230</v>
      </c>
      <c r="B12" s="283">
        <v>190.97527909000002</v>
      </c>
      <c r="C12" s="284">
        <v>56.118751250000003</v>
      </c>
      <c r="D12" s="284">
        <v>98.938434000000001</v>
      </c>
      <c r="E12" s="284">
        <v>33.038093840000002</v>
      </c>
      <c r="F12" s="284" t="s">
        <v>227</v>
      </c>
      <c r="G12" s="284" t="s">
        <v>227</v>
      </c>
      <c r="H12" s="517" t="s">
        <v>227</v>
      </c>
      <c r="I12" s="517">
        <v>0.2</v>
      </c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37"/>
      <c r="FX12" s="137"/>
      <c r="FY12" s="137"/>
      <c r="FZ12" s="137"/>
      <c r="GA12" s="137"/>
      <c r="GB12" s="137"/>
      <c r="GC12" s="137"/>
      <c r="GD12" s="137"/>
      <c r="GE12" s="137"/>
      <c r="GF12" s="137"/>
      <c r="GG12" s="137"/>
      <c r="GH12" s="137"/>
      <c r="GI12" s="137"/>
      <c r="GJ12" s="137"/>
      <c r="GK12" s="137"/>
      <c r="GL12" s="137"/>
      <c r="GM12" s="137"/>
      <c r="GN12" s="137"/>
      <c r="GO12" s="137"/>
      <c r="GP12" s="137"/>
      <c r="GQ12" s="137"/>
      <c r="GR12" s="137"/>
      <c r="GS12" s="137"/>
      <c r="GT12" s="137"/>
      <c r="GU12" s="137"/>
      <c r="GV12" s="137"/>
      <c r="GW12" s="137"/>
      <c r="GX12" s="137"/>
      <c r="GY12" s="137"/>
      <c r="GZ12" s="137"/>
      <c r="HA12" s="137"/>
      <c r="HB12" s="137"/>
      <c r="HC12" s="137"/>
      <c r="HD12" s="137"/>
      <c r="HE12" s="137"/>
      <c r="HF12" s="137"/>
      <c r="HG12" s="137"/>
      <c r="HH12" s="137"/>
      <c r="HI12" s="137"/>
      <c r="HJ12" s="137"/>
      <c r="HK12" s="137"/>
      <c r="HL12" s="137"/>
      <c r="HM12" s="137"/>
      <c r="HN12" s="137"/>
      <c r="HO12" s="137"/>
      <c r="HP12" s="137"/>
      <c r="HQ12" s="137"/>
      <c r="HR12" s="137"/>
      <c r="HS12" s="137"/>
      <c r="HT12" s="137"/>
      <c r="HU12" s="137"/>
      <c r="HV12" s="137"/>
      <c r="HW12" s="137"/>
      <c r="HX12" s="137"/>
      <c r="HY12" s="137"/>
      <c r="HZ12" s="137"/>
    </row>
    <row r="13" spans="1:243" ht="9" customHeight="1">
      <c r="A13" s="275" t="s">
        <v>231</v>
      </c>
      <c r="B13" s="283" t="s">
        <v>227</v>
      </c>
      <c r="C13" s="284">
        <v>0</v>
      </c>
      <c r="D13" s="284">
        <v>0</v>
      </c>
      <c r="E13" s="284" t="s">
        <v>602</v>
      </c>
      <c r="F13" s="284">
        <v>0</v>
      </c>
      <c r="G13" s="284">
        <v>0</v>
      </c>
      <c r="H13" s="284">
        <v>0</v>
      </c>
      <c r="I13" s="284">
        <v>0</v>
      </c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HZ13" s="137"/>
    </row>
    <row r="14" spans="1:243" ht="9" customHeight="1">
      <c r="A14" s="275" t="s">
        <v>232</v>
      </c>
      <c r="B14" s="283">
        <v>275.83574048999998</v>
      </c>
      <c r="C14" s="284">
        <v>40.708180349999999</v>
      </c>
      <c r="D14" s="284">
        <v>91.484167900000003</v>
      </c>
      <c r="E14" s="284">
        <v>89.967142240000001</v>
      </c>
      <c r="F14" s="284">
        <v>49.426250000000003</v>
      </c>
      <c r="G14" s="284" t="s">
        <v>227</v>
      </c>
      <c r="H14" s="284" t="s">
        <v>227</v>
      </c>
      <c r="I14" s="284">
        <v>0</v>
      </c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</row>
    <row r="15" spans="1:243" ht="9" customHeight="1">
      <c r="A15" s="275" t="s">
        <v>233</v>
      </c>
      <c r="B15" s="283">
        <v>141.41626907</v>
      </c>
      <c r="C15" s="284">
        <v>75.954210399999994</v>
      </c>
      <c r="D15" s="284">
        <v>29.647646869999999</v>
      </c>
      <c r="E15" s="284">
        <v>7.2244118000000004</v>
      </c>
      <c r="F15" s="284">
        <v>28.59</v>
      </c>
      <c r="G15" s="284">
        <v>0</v>
      </c>
      <c r="H15" s="284">
        <v>0</v>
      </c>
      <c r="I15" s="284">
        <v>0</v>
      </c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</row>
    <row r="16" spans="1:243" ht="9" customHeight="1">
      <c r="A16" s="275" t="s">
        <v>234</v>
      </c>
      <c r="B16" s="283">
        <v>326.77268351999999</v>
      </c>
      <c r="C16" s="284">
        <v>137.90368405000001</v>
      </c>
      <c r="D16" s="284">
        <v>142.80090374</v>
      </c>
      <c r="E16" s="284">
        <v>37.896667379999997</v>
      </c>
      <c r="F16" s="284">
        <v>7.2964283500000002</v>
      </c>
      <c r="G16" s="284">
        <v>0.17499999999999999</v>
      </c>
      <c r="H16" s="284">
        <v>0.7</v>
      </c>
      <c r="I16" s="284">
        <v>0</v>
      </c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</row>
    <row r="17" spans="1:234" ht="9" customHeight="1">
      <c r="A17" s="275" t="s">
        <v>235</v>
      </c>
      <c r="B17" s="283">
        <v>109.10142943999999</v>
      </c>
      <c r="C17" s="284">
        <v>34.431429199999997</v>
      </c>
      <c r="D17" s="517">
        <v>66.740000240000001</v>
      </c>
      <c r="E17" s="517">
        <v>6.57</v>
      </c>
      <c r="F17" s="284">
        <v>1.36</v>
      </c>
      <c r="G17" s="284">
        <v>0</v>
      </c>
      <c r="H17" s="284">
        <v>0</v>
      </c>
      <c r="I17" s="284">
        <v>0</v>
      </c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137"/>
      <c r="HT17" s="137"/>
      <c r="HU17" s="137"/>
      <c r="HV17" s="137"/>
      <c r="HW17" s="137"/>
      <c r="HX17" s="137"/>
      <c r="HY17" s="137"/>
      <c r="HZ17" s="137"/>
    </row>
    <row r="18" spans="1:234" ht="9" customHeight="1">
      <c r="A18" s="275" t="s">
        <v>236</v>
      </c>
      <c r="B18" s="283">
        <v>219.25715616000002</v>
      </c>
      <c r="C18" s="284">
        <v>86.338387299999994</v>
      </c>
      <c r="D18" s="284">
        <v>54.839006130000001</v>
      </c>
      <c r="E18" s="284">
        <v>16.764308230000001</v>
      </c>
      <c r="F18" s="284" t="s">
        <v>227</v>
      </c>
      <c r="G18" s="284">
        <v>0</v>
      </c>
      <c r="H18" s="284">
        <v>60.87</v>
      </c>
      <c r="I18" s="284" t="s">
        <v>227</v>
      </c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7"/>
      <c r="HA18" s="137"/>
      <c r="HB18" s="137"/>
      <c r="HC18" s="137"/>
      <c r="HD18" s="137"/>
      <c r="HE18" s="137"/>
      <c r="HF18" s="137"/>
      <c r="HG18" s="137"/>
      <c r="HH18" s="137"/>
      <c r="HI18" s="137"/>
      <c r="HJ18" s="137"/>
      <c r="HK18" s="137"/>
      <c r="HL18" s="137"/>
      <c r="HM18" s="137"/>
      <c r="HN18" s="137"/>
      <c r="HO18" s="137"/>
      <c r="HP18" s="137"/>
      <c r="HQ18" s="137"/>
      <c r="HR18" s="137"/>
      <c r="HS18" s="137"/>
      <c r="HT18" s="137"/>
      <c r="HU18" s="137"/>
      <c r="HV18" s="137"/>
      <c r="HW18" s="137"/>
      <c r="HX18" s="137"/>
      <c r="HY18" s="137"/>
      <c r="HZ18" s="137"/>
    </row>
    <row r="19" spans="1:234" ht="9" customHeight="1">
      <c r="A19" s="275" t="s">
        <v>237</v>
      </c>
      <c r="B19" s="283">
        <v>98.431784519999994</v>
      </c>
      <c r="C19" s="284">
        <v>56.104784520000003</v>
      </c>
      <c r="D19" s="284">
        <v>17.527000000000001</v>
      </c>
      <c r="E19" s="517">
        <v>15.5</v>
      </c>
      <c r="F19" s="517">
        <v>9.3000000000000007</v>
      </c>
      <c r="G19" s="284">
        <v>0</v>
      </c>
      <c r="H19" s="284">
        <v>0</v>
      </c>
      <c r="I19" s="284">
        <v>0</v>
      </c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7"/>
      <c r="HA19" s="137"/>
      <c r="HB19" s="137"/>
      <c r="HC19" s="137"/>
      <c r="HD19" s="137"/>
      <c r="HE19" s="137"/>
      <c r="HF19" s="137"/>
      <c r="HG19" s="137"/>
      <c r="HH19" s="137"/>
      <c r="HI19" s="137"/>
      <c r="HJ19" s="137"/>
      <c r="HK19" s="137"/>
      <c r="HL19" s="137"/>
      <c r="HM19" s="137"/>
      <c r="HN19" s="137"/>
      <c r="HO19" s="137"/>
      <c r="HP19" s="137"/>
      <c r="HQ19" s="137"/>
      <c r="HR19" s="137"/>
      <c r="HS19" s="137"/>
      <c r="HT19" s="137"/>
      <c r="HU19" s="137"/>
      <c r="HV19" s="137"/>
      <c r="HW19" s="137"/>
      <c r="HX19" s="137"/>
      <c r="HY19" s="137"/>
      <c r="HZ19" s="137"/>
    </row>
    <row r="20" spans="1:234" ht="9" customHeight="1">
      <c r="A20" s="275" t="s">
        <v>238</v>
      </c>
      <c r="B20" s="283">
        <v>210.44285569999997</v>
      </c>
      <c r="C20" s="284">
        <v>116.7414282</v>
      </c>
      <c r="D20" s="284">
        <v>35.231427500000002</v>
      </c>
      <c r="E20" s="284">
        <v>44.55</v>
      </c>
      <c r="F20" s="517">
        <v>13.92</v>
      </c>
      <c r="G20" s="284">
        <v>0</v>
      </c>
      <c r="H20" s="284">
        <v>0</v>
      </c>
      <c r="I20" s="517">
        <v>0</v>
      </c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37"/>
      <c r="HF20" s="137"/>
      <c r="HG20" s="137"/>
      <c r="HH20" s="137"/>
      <c r="HI20" s="137"/>
      <c r="HJ20" s="137"/>
      <c r="HK20" s="137"/>
      <c r="HL20" s="137"/>
      <c r="HM20" s="137"/>
      <c r="HN20" s="137"/>
      <c r="HO20" s="137"/>
      <c r="HP20" s="137"/>
      <c r="HQ20" s="137"/>
      <c r="HR20" s="137"/>
      <c r="HS20" s="137"/>
      <c r="HT20" s="137"/>
      <c r="HU20" s="137"/>
      <c r="HV20" s="137"/>
      <c r="HW20" s="137"/>
      <c r="HX20" s="137"/>
      <c r="HY20" s="137"/>
      <c r="HZ20" s="137"/>
    </row>
    <row r="21" spans="1:234" ht="9" customHeight="1">
      <c r="A21" s="275" t="s">
        <v>239</v>
      </c>
      <c r="B21" s="283">
        <v>226.53409478</v>
      </c>
      <c r="C21" s="284">
        <v>63.658149260000002</v>
      </c>
      <c r="D21" s="284">
        <v>115.80099138999999</v>
      </c>
      <c r="E21" s="284">
        <v>38.58821373</v>
      </c>
      <c r="F21" s="284">
        <v>7.5117403999999999</v>
      </c>
      <c r="G21" s="284" t="s">
        <v>227</v>
      </c>
      <c r="H21" s="517">
        <v>0</v>
      </c>
      <c r="I21" s="284" t="s">
        <v>227</v>
      </c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7"/>
      <c r="HA21" s="137"/>
      <c r="HB21" s="137"/>
      <c r="HC21" s="137"/>
      <c r="HD21" s="137"/>
      <c r="HE21" s="137"/>
      <c r="HF21" s="137"/>
      <c r="HG21" s="137"/>
      <c r="HH21" s="137"/>
      <c r="HI21" s="137"/>
      <c r="HJ21" s="137"/>
      <c r="HK21" s="137"/>
      <c r="HL21" s="137"/>
      <c r="HM21" s="137"/>
      <c r="HN21" s="137"/>
      <c r="HO21" s="137"/>
      <c r="HP21" s="137"/>
      <c r="HQ21" s="137"/>
      <c r="HR21" s="137"/>
      <c r="HS21" s="137"/>
      <c r="HT21" s="137"/>
      <c r="HU21" s="137"/>
      <c r="HV21" s="137"/>
      <c r="HW21" s="137"/>
      <c r="HX21" s="137"/>
      <c r="HY21" s="137"/>
      <c r="HZ21" s="137"/>
    </row>
    <row r="22" spans="1:234" ht="9" customHeight="1">
      <c r="A22" s="275" t="s">
        <v>240</v>
      </c>
      <c r="B22" s="283">
        <v>180.52545099999998</v>
      </c>
      <c r="C22" s="284">
        <v>14.768965</v>
      </c>
      <c r="D22" s="284">
        <v>6.996486</v>
      </c>
      <c r="E22" s="284">
        <v>136.26</v>
      </c>
      <c r="F22" s="284" t="s">
        <v>227</v>
      </c>
      <c r="G22" s="284">
        <v>8.1</v>
      </c>
      <c r="H22" s="284" t="s">
        <v>227</v>
      </c>
      <c r="I22" s="284">
        <v>7.9</v>
      </c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37"/>
      <c r="HF22" s="137"/>
      <c r="HG22" s="137"/>
      <c r="HH22" s="137"/>
      <c r="HI22" s="137"/>
      <c r="HJ22" s="137"/>
      <c r="HK22" s="137"/>
      <c r="HL22" s="137"/>
      <c r="HM22" s="137"/>
      <c r="HN22" s="137"/>
      <c r="HO22" s="137"/>
      <c r="HP22" s="137"/>
      <c r="HQ22" s="137"/>
      <c r="HR22" s="137"/>
      <c r="HS22" s="137"/>
      <c r="HT22" s="137"/>
      <c r="HU22" s="137"/>
      <c r="HV22" s="137"/>
      <c r="HW22" s="137"/>
      <c r="HX22" s="137"/>
      <c r="HY22" s="137"/>
      <c r="HZ22" s="137"/>
    </row>
    <row r="23" spans="1:234" ht="4.9000000000000004" customHeight="1" thickBot="1">
      <c r="A23" s="294"/>
      <c r="B23" s="294"/>
      <c r="C23" s="294"/>
      <c r="D23" s="294"/>
      <c r="E23" s="294"/>
      <c r="F23" s="294"/>
      <c r="G23" s="294"/>
      <c r="H23" s="294"/>
      <c r="I23" s="294"/>
    </row>
    <row r="24" spans="1:234" ht="9" customHeight="1" thickTop="1">
      <c r="A24" s="295" t="s">
        <v>136</v>
      </c>
    </row>
  </sheetData>
  <mergeCells count="9">
    <mergeCell ref="A1:I1"/>
    <mergeCell ref="B3:B4"/>
    <mergeCell ref="C3:C4"/>
    <mergeCell ref="D3:D4"/>
    <mergeCell ref="E3:E4"/>
    <mergeCell ref="F3:F4"/>
    <mergeCell ref="G3:G4"/>
    <mergeCell ref="H3:H4"/>
    <mergeCell ref="I3:I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99FA2-E0EE-4C7F-865A-0FCEDD574867}">
  <sheetPr codeName="Sheet36"/>
  <dimension ref="A1:P23"/>
  <sheetViews>
    <sheetView showGridLines="0" zoomScaleNormal="100" workbookViewId="0">
      <selection sqref="A1:M1"/>
    </sheetView>
  </sheetViews>
  <sheetFormatPr defaultRowHeight="12.5"/>
  <cols>
    <col min="1" max="1" width="30.26953125" customWidth="1"/>
    <col min="2" max="13" width="6.7265625" customWidth="1"/>
    <col min="16" max="16" width="9.1796875" customWidth="1"/>
  </cols>
  <sheetData>
    <row r="1" spans="1:16" ht="30" customHeight="1">
      <c r="A1" s="584" t="s">
        <v>603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P1" s="548" t="s">
        <v>612</v>
      </c>
    </row>
    <row r="2" spans="1:16" ht="9" customHeight="1">
      <c r="A2" s="448">
        <v>2021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449" t="s">
        <v>18</v>
      </c>
    </row>
    <row r="3" spans="1:16">
      <c r="A3" s="659" t="s">
        <v>449</v>
      </c>
      <c r="B3" s="650" t="s">
        <v>32</v>
      </c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</row>
    <row r="4" spans="1:16">
      <c r="A4" s="659"/>
      <c r="B4" s="660" t="s">
        <v>38</v>
      </c>
      <c r="C4" s="661"/>
      <c r="D4" s="661"/>
      <c r="E4" s="660" t="s">
        <v>39</v>
      </c>
      <c r="F4" s="661"/>
      <c r="G4" s="661"/>
      <c r="H4" s="660" t="s">
        <v>450</v>
      </c>
      <c r="I4" s="661"/>
      <c r="J4" s="661"/>
      <c r="K4" s="660" t="s">
        <v>451</v>
      </c>
      <c r="L4" s="661"/>
      <c r="M4" s="661"/>
    </row>
    <row r="5" spans="1:16">
      <c r="A5" s="659"/>
      <c r="B5" s="442" t="s">
        <v>452</v>
      </c>
      <c r="C5" s="442" t="s">
        <v>453</v>
      </c>
      <c r="D5" s="442" t="s">
        <v>454</v>
      </c>
      <c r="E5" s="442" t="s">
        <v>452</v>
      </c>
      <c r="F5" s="442" t="s">
        <v>453</v>
      </c>
      <c r="G5" s="442" t="s">
        <v>454</v>
      </c>
      <c r="H5" s="442" t="s">
        <v>452</v>
      </c>
      <c r="I5" s="442" t="s">
        <v>453</v>
      </c>
      <c r="J5" s="442" t="s">
        <v>454</v>
      </c>
      <c r="K5" s="442" t="s">
        <v>452</v>
      </c>
      <c r="L5" s="442" t="s">
        <v>453</v>
      </c>
      <c r="M5" s="442" t="s">
        <v>454</v>
      </c>
    </row>
    <row r="6" spans="1:16" ht="4.1500000000000004" customHeight="1">
      <c r="A6" s="450"/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</row>
    <row r="7" spans="1:16" ht="8.5" customHeight="1">
      <c r="A7" s="451" t="s">
        <v>0</v>
      </c>
      <c r="B7" s="452">
        <f>+E7+H7+K7</f>
        <v>262</v>
      </c>
      <c r="C7" s="452">
        <f>+F7+I7+L7</f>
        <v>36</v>
      </c>
      <c r="D7" s="452">
        <f>+G7+J7+M7</f>
        <v>254</v>
      </c>
      <c r="E7" s="452">
        <f>E8+E12+E16</f>
        <v>236</v>
      </c>
      <c r="F7" s="452">
        <f>F8+F12+F16</f>
        <v>10</v>
      </c>
      <c r="G7" s="452">
        <f>G8+G12+G16</f>
        <v>228</v>
      </c>
      <c r="H7" s="452">
        <f t="shared" ref="H7:J7" si="0">H8+H12+H16</f>
        <v>19</v>
      </c>
      <c r="I7" s="452">
        <f t="shared" si="0"/>
        <v>19</v>
      </c>
      <c r="J7" s="452">
        <f t="shared" si="0"/>
        <v>19</v>
      </c>
      <c r="K7" s="452">
        <f>K8+K12+K16</f>
        <v>7</v>
      </c>
      <c r="L7" s="452">
        <f t="shared" ref="L7:M7" si="1">L8+L12+L16</f>
        <v>7</v>
      </c>
      <c r="M7" s="452">
        <f t="shared" si="1"/>
        <v>7</v>
      </c>
    </row>
    <row r="8" spans="1:16" ht="8.5" customHeight="1">
      <c r="A8" s="453" t="s">
        <v>455</v>
      </c>
      <c r="B8" s="452">
        <f t="shared" ref="B8:D19" si="2">+E8+H8+K8</f>
        <v>34</v>
      </c>
      <c r="C8" s="452">
        <f t="shared" si="2"/>
        <v>8</v>
      </c>
      <c r="D8" s="452">
        <f t="shared" si="2"/>
        <v>28</v>
      </c>
      <c r="E8" s="452">
        <f>E9+E10+E11</f>
        <v>33</v>
      </c>
      <c r="F8" s="452">
        <f>F9+F10+F11</f>
        <v>7</v>
      </c>
      <c r="G8" s="452">
        <f>G9+G10+G11</f>
        <v>27</v>
      </c>
      <c r="H8" s="452">
        <f t="shared" ref="H8:J8" si="3">H9+H10+H11</f>
        <v>0</v>
      </c>
      <c r="I8" s="452">
        <f t="shared" si="3"/>
        <v>0</v>
      </c>
      <c r="J8" s="452">
        <f t="shared" si="3"/>
        <v>0</v>
      </c>
      <c r="K8" s="452">
        <f>K9+K10+K11</f>
        <v>1</v>
      </c>
      <c r="L8" s="452">
        <f t="shared" ref="L8:M8" si="4">L9+L10+L11</f>
        <v>1</v>
      </c>
      <c r="M8" s="452">
        <f t="shared" si="4"/>
        <v>1</v>
      </c>
      <c r="N8" s="137"/>
      <c r="O8" s="137"/>
      <c r="P8" s="137"/>
    </row>
    <row r="9" spans="1:16" ht="8.5" customHeight="1">
      <c r="A9" s="151" t="s">
        <v>456</v>
      </c>
      <c r="B9" s="383">
        <f t="shared" si="2"/>
        <v>6</v>
      </c>
      <c r="C9" s="383">
        <f t="shared" si="2"/>
        <v>6</v>
      </c>
      <c r="D9" s="383">
        <f t="shared" si="2"/>
        <v>1</v>
      </c>
      <c r="E9" s="454">
        <v>6</v>
      </c>
      <c r="F9" s="454">
        <v>6</v>
      </c>
      <c r="G9" s="454">
        <v>1</v>
      </c>
      <c r="H9" s="454">
        <v>0</v>
      </c>
      <c r="I9" s="454">
        <v>0</v>
      </c>
      <c r="J9" s="454">
        <v>0</v>
      </c>
      <c r="K9" s="454">
        <v>0</v>
      </c>
      <c r="L9" s="454">
        <v>0</v>
      </c>
      <c r="M9" s="454">
        <v>0</v>
      </c>
      <c r="N9" s="137"/>
      <c r="O9" s="137"/>
      <c r="P9" s="137"/>
    </row>
    <row r="10" spans="1:16" ht="8.5" customHeight="1">
      <c r="A10" s="151" t="s">
        <v>457</v>
      </c>
      <c r="B10" s="383">
        <f t="shared" si="2"/>
        <v>1</v>
      </c>
      <c r="C10" s="383">
        <f t="shared" si="2"/>
        <v>1</v>
      </c>
      <c r="D10" s="383">
        <f t="shared" si="2"/>
        <v>1</v>
      </c>
      <c r="E10" s="454">
        <v>0</v>
      </c>
      <c r="F10" s="454">
        <v>0</v>
      </c>
      <c r="G10" s="454">
        <v>0</v>
      </c>
      <c r="H10" s="454">
        <v>0</v>
      </c>
      <c r="I10" s="454">
        <v>0</v>
      </c>
      <c r="J10" s="454">
        <v>0</v>
      </c>
      <c r="K10" s="454">
        <v>1</v>
      </c>
      <c r="L10" s="454">
        <v>1</v>
      </c>
      <c r="M10" s="454">
        <v>1</v>
      </c>
      <c r="N10" s="137"/>
      <c r="O10" s="137"/>
      <c r="P10" s="137"/>
    </row>
    <row r="11" spans="1:16" ht="8.5" customHeight="1">
      <c r="A11" s="151" t="s">
        <v>458</v>
      </c>
      <c r="B11" s="383">
        <f t="shared" si="2"/>
        <v>27</v>
      </c>
      <c r="C11" s="383">
        <f t="shared" si="2"/>
        <v>1</v>
      </c>
      <c r="D11" s="383">
        <f t="shared" si="2"/>
        <v>26</v>
      </c>
      <c r="E11" s="454">
        <v>27</v>
      </c>
      <c r="F11" s="454">
        <v>1</v>
      </c>
      <c r="G11" s="454">
        <v>26</v>
      </c>
      <c r="H11" s="454">
        <v>0</v>
      </c>
      <c r="I11" s="454">
        <v>0</v>
      </c>
      <c r="J11" s="454">
        <v>0</v>
      </c>
      <c r="K11" s="454">
        <v>0</v>
      </c>
      <c r="L11" s="454">
        <v>0</v>
      </c>
      <c r="M11" s="454">
        <v>0</v>
      </c>
      <c r="N11" s="137"/>
      <c r="O11" s="137"/>
      <c r="P11" s="137"/>
    </row>
    <row r="12" spans="1:16" ht="8.5" customHeight="1">
      <c r="A12" s="335" t="s">
        <v>459</v>
      </c>
      <c r="B12" s="452">
        <f t="shared" si="2"/>
        <v>36</v>
      </c>
      <c r="C12" s="452">
        <f t="shared" si="2"/>
        <v>5</v>
      </c>
      <c r="D12" s="452">
        <f t="shared" si="2"/>
        <v>34</v>
      </c>
      <c r="E12" s="455">
        <f>E13+E14+E15</f>
        <v>34</v>
      </c>
      <c r="F12" s="455">
        <f>F13+F14+F15</f>
        <v>3</v>
      </c>
      <c r="G12" s="455">
        <f>G13+G14+G15</f>
        <v>32</v>
      </c>
      <c r="H12" s="455">
        <f t="shared" ref="H12:J12" si="5">H13+H14+H15</f>
        <v>2</v>
      </c>
      <c r="I12" s="455">
        <f t="shared" si="5"/>
        <v>2</v>
      </c>
      <c r="J12" s="455">
        <f t="shared" si="5"/>
        <v>2</v>
      </c>
      <c r="K12" s="455">
        <f>K13+K14+K15</f>
        <v>0</v>
      </c>
      <c r="L12" s="455">
        <f t="shared" ref="L12:M12" si="6">L13+L14+L15</f>
        <v>0</v>
      </c>
      <c r="M12" s="455">
        <f t="shared" si="6"/>
        <v>0</v>
      </c>
      <c r="N12" s="137"/>
      <c r="O12" s="137"/>
      <c r="P12" s="137"/>
    </row>
    <row r="13" spans="1:16" ht="8.5" customHeight="1">
      <c r="A13" s="151" t="s">
        <v>460</v>
      </c>
      <c r="B13" s="383">
        <f t="shared" si="2"/>
        <v>1</v>
      </c>
      <c r="C13" s="383">
        <f t="shared" si="2"/>
        <v>1</v>
      </c>
      <c r="D13" s="383">
        <f t="shared" si="2"/>
        <v>1</v>
      </c>
      <c r="E13" s="454">
        <v>1</v>
      </c>
      <c r="F13" s="454">
        <v>1</v>
      </c>
      <c r="G13" s="454">
        <v>1</v>
      </c>
      <c r="H13" s="454">
        <v>0</v>
      </c>
      <c r="I13" s="454">
        <v>0</v>
      </c>
      <c r="J13" s="454">
        <v>0</v>
      </c>
      <c r="K13" s="454">
        <v>0</v>
      </c>
      <c r="L13" s="454">
        <v>0</v>
      </c>
      <c r="M13" s="454">
        <v>0</v>
      </c>
      <c r="N13" s="137"/>
      <c r="O13" s="137"/>
      <c r="P13" s="137"/>
    </row>
    <row r="14" spans="1:16" ht="8.5" customHeight="1">
      <c r="A14" s="151" t="s">
        <v>461</v>
      </c>
      <c r="B14" s="383">
        <f t="shared" si="2"/>
        <v>4</v>
      </c>
      <c r="C14" s="383">
        <f t="shared" si="2"/>
        <v>1</v>
      </c>
      <c r="D14" s="383">
        <f t="shared" si="2"/>
        <v>3</v>
      </c>
      <c r="E14" s="454">
        <v>4</v>
      </c>
      <c r="F14" s="454">
        <v>1</v>
      </c>
      <c r="G14" s="454">
        <v>3</v>
      </c>
      <c r="H14" s="454">
        <v>0</v>
      </c>
      <c r="I14" s="454">
        <v>0</v>
      </c>
      <c r="J14" s="454">
        <v>0</v>
      </c>
      <c r="K14" s="454">
        <v>0</v>
      </c>
      <c r="L14" s="454">
        <v>0</v>
      </c>
      <c r="M14" s="454">
        <v>0</v>
      </c>
      <c r="N14" s="137"/>
      <c r="O14" s="137"/>
      <c r="P14" s="137"/>
    </row>
    <row r="15" spans="1:16" ht="8.5" customHeight="1">
      <c r="A15" s="151" t="s">
        <v>462</v>
      </c>
      <c r="B15" s="383">
        <f t="shared" si="2"/>
        <v>31</v>
      </c>
      <c r="C15" s="383">
        <f t="shared" si="2"/>
        <v>3</v>
      </c>
      <c r="D15" s="383">
        <f t="shared" si="2"/>
        <v>30</v>
      </c>
      <c r="E15" s="454">
        <v>29</v>
      </c>
      <c r="F15" s="454">
        <v>1</v>
      </c>
      <c r="G15" s="454">
        <v>28</v>
      </c>
      <c r="H15" s="454">
        <v>2</v>
      </c>
      <c r="I15" s="454">
        <v>2</v>
      </c>
      <c r="J15" s="454">
        <v>2</v>
      </c>
      <c r="K15" s="454">
        <v>0</v>
      </c>
      <c r="L15" s="454">
        <v>0</v>
      </c>
      <c r="M15" s="454">
        <v>0</v>
      </c>
      <c r="N15" s="137"/>
      <c r="O15" s="137"/>
      <c r="P15" s="137"/>
    </row>
    <row r="16" spans="1:16" ht="8.5" customHeight="1">
      <c r="A16" s="335" t="s">
        <v>463</v>
      </c>
      <c r="B16" s="452">
        <f t="shared" si="2"/>
        <v>192</v>
      </c>
      <c r="C16" s="452">
        <f t="shared" si="2"/>
        <v>23</v>
      </c>
      <c r="D16" s="452">
        <f t="shared" si="2"/>
        <v>192</v>
      </c>
      <c r="E16" s="456">
        <f>E17+E18+E19</f>
        <v>169</v>
      </c>
      <c r="F16" s="456">
        <f t="shared" ref="F16:M16" si="7">F17+F18+F19</f>
        <v>0</v>
      </c>
      <c r="G16" s="456">
        <f t="shared" si="7"/>
        <v>169</v>
      </c>
      <c r="H16" s="456">
        <f t="shared" si="7"/>
        <v>17</v>
      </c>
      <c r="I16" s="456">
        <f t="shared" si="7"/>
        <v>17</v>
      </c>
      <c r="J16" s="456">
        <f t="shared" si="7"/>
        <v>17</v>
      </c>
      <c r="K16" s="456">
        <f t="shared" si="7"/>
        <v>6</v>
      </c>
      <c r="L16" s="456">
        <f t="shared" si="7"/>
        <v>6</v>
      </c>
      <c r="M16" s="456">
        <f t="shared" si="7"/>
        <v>6</v>
      </c>
      <c r="N16" s="137"/>
      <c r="O16" s="137"/>
      <c r="P16" s="137"/>
    </row>
    <row r="17" spans="1:16" ht="8.5" customHeight="1">
      <c r="A17" s="151" t="s">
        <v>470</v>
      </c>
      <c r="B17" s="383">
        <f t="shared" si="2"/>
        <v>0</v>
      </c>
      <c r="C17" s="383">
        <f t="shared" si="2"/>
        <v>0</v>
      </c>
      <c r="D17" s="383">
        <f t="shared" si="2"/>
        <v>0</v>
      </c>
      <c r="E17" s="520">
        <v>0</v>
      </c>
      <c r="F17" s="520">
        <v>0</v>
      </c>
      <c r="G17" s="520">
        <v>0</v>
      </c>
      <c r="H17" s="520">
        <v>0</v>
      </c>
      <c r="I17" s="520">
        <v>0</v>
      </c>
      <c r="J17" s="520">
        <v>0</v>
      </c>
      <c r="K17" s="520">
        <v>0</v>
      </c>
      <c r="L17" s="520">
        <v>0</v>
      </c>
      <c r="M17" s="520">
        <v>0</v>
      </c>
      <c r="N17" s="137"/>
      <c r="O17" s="137"/>
      <c r="P17" s="137"/>
    </row>
    <row r="18" spans="1:16" ht="8.5" customHeight="1">
      <c r="A18" s="56" t="s">
        <v>464</v>
      </c>
      <c r="B18" s="383">
        <f t="shared" si="2"/>
        <v>173</v>
      </c>
      <c r="C18" s="383">
        <f t="shared" si="2"/>
        <v>22</v>
      </c>
      <c r="D18" s="383">
        <f t="shared" si="2"/>
        <v>173</v>
      </c>
      <c r="E18" s="454">
        <v>151</v>
      </c>
      <c r="F18" s="454">
        <v>0</v>
      </c>
      <c r="G18" s="454">
        <v>151</v>
      </c>
      <c r="H18" s="454">
        <v>16</v>
      </c>
      <c r="I18" s="454">
        <v>16</v>
      </c>
      <c r="J18" s="454">
        <v>16</v>
      </c>
      <c r="K18" s="454">
        <v>6</v>
      </c>
      <c r="L18" s="454">
        <v>6</v>
      </c>
      <c r="M18" s="454">
        <v>6</v>
      </c>
      <c r="N18" s="137"/>
      <c r="O18" s="137"/>
      <c r="P18" s="137"/>
    </row>
    <row r="19" spans="1:16" ht="8.5" customHeight="1">
      <c r="A19" s="56" t="s">
        <v>465</v>
      </c>
      <c r="B19" s="383">
        <f t="shared" si="2"/>
        <v>19</v>
      </c>
      <c r="C19" s="383">
        <f t="shared" si="2"/>
        <v>1</v>
      </c>
      <c r="D19" s="383">
        <f t="shared" si="2"/>
        <v>19</v>
      </c>
      <c r="E19" s="454">
        <v>18</v>
      </c>
      <c r="F19" s="454">
        <v>0</v>
      </c>
      <c r="G19" s="454">
        <v>18</v>
      </c>
      <c r="H19" s="454">
        <v>1</v>
      </c>
      <c r="I19" s="454">
        <v>1</v>
      </c>
      <c r="J19" s="454">
        <v>1</v>
      </c>
      <c r="K19" s="454">
        <v>0</v>
      </c>
      <c r="L19" s="454">
        <v>0</v>
      </c>
      <c r="M19" s="454">
        <v>0</v>
      </c>
      <c r="N19" s="137"/>
      <c r="O19" s="137"/>
      <c r="P19" s="137"/>
    </row>
    <row r="20" spans="1:16" ht="4.1500000000000004" customHeight="1" thickBot="1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</row>
    <row r="21" spans="1:16" ht="10" customHeight="1" thickTop="1">
      <c r="A21" s="457" t="s">
        <v>467</v>
      </c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</row>
    <row r="22" spans="1:16" ht="16.899999999999999" customHeight="1">
      <c r="A22" s="658" t="s">
        <v>466</v>
      </c>
      <c r="B22" s="658"/>
      <c r="C22" s="658"/>
      <c r="D22" s="658"/>
      <c r="E22" s="658"/>
      <c r="F22" s="658"/>
      <c r="G22" s="658"/>
      <c r="H22" s="658"/>
      <c r="I22" s="658"/>
      <c r="J22" s="658"/>
      <c r="K22" s="658"/>
      <c r="L22" s="658"/>
      <c r="M22" s="658"/>
    </row>
    <row r="23" spans="1:16" ht="9" customHeight="1"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457"/>
    </row>
  </sheetData>
  <mergeCells count="8">
    <mergeCell ref="A22:M22"/>
    <mergeCell ref="A1:M1"/>
    <mergeCell ref="A3:A5"/>
    <mergeCell ref="B3:M3"/>
    <mergeCell ref="B4:D4"/>
    <mergeCell ref="E4:G4"/>
    <mergeCell ref="H4:J4"/>
    <mergeCell ref="K4:M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2F8A9-5D92-482D-B111-6032376AC069}">
  <sheetPr codeName="Sheet37"/>
  <dimension ref="A1:X23"/>
  <sheetViews>
    <sheetView showGridLines="0" zoomScaleNormal="100" workbookViewId="0">
      <selection sqref="A1:M1"/>
    </sheetView>
  </sheetViews>
  <sheetFormatPr defaultRowHeight="12.5"/>
  <cols>
    <col min="1" max="1" width="29.7265625" customWidth="1"/>
    <col min="2" max="10" width="6.7265625" customWidth="1"/>
    <col min="11" max="13" width="6.7265625" style="154" customWidth="1"/>
    <col min="14" max="24" width="9.1796875" style="154"/>
  </cols>
  <sheetData>
    <row r="1" spans="1:16" ht="30" customHeight="1">
      <c r="A1" s="584" t="s">
        <v>468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P1" s="548" t="s">
        <v>612</v>
      </c>
    </row>
    <row r="2" spans="1:16" ht="9" customHeight="1">
      <c r="A2" s="448">
        <v>2021</v>
      </c>
      <c r="B2" s="137"/>
      <c r="C2" s="137"/>
      <c r="D2" s="137"/>
      <c r="E2" s="137"/>
      <c r="F2" s="137"/>
      <c r="G2" s="137"/>
      <c r="H2" s="137"/>
      <c r="I2" s="137"/>
      <c r="J2" s="137"/>
      <c r="M2" s="458" t="s">
        <v>18</v>
      </c>
    </row>
    <row r="3" spans="1:16">
      <c r="A3" s="659" t="s">
        <v>449</v>
      </c>
      <c r="B3" s="650" t="s">
        <v>32</v>
      </c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</row>
    <row r="4" spans="1:16">
      <c r="A4" s="659"/>
      <c r="B4" s="660" t="s">
        <v>38</v>
      </c>
      <c r="C4" s="661"/>
      <c r="D4" s="661"/>
      <c r="E4" s="660" t="s">
        <v>39</v>
      </c>
      <c r="F4" s="661"/>
      <c r="G4" s="661"/>
      <c r="H4" s="660" t="s">
        <v>450</v>
      </c>
      <c r="I4" s="661"/>
      <c r="J4" s="661"/>
      <c r="K4" s="662" t="s">
        <v>451</v>
      </c>
      <c r="L4" s="663"/>
      <c r="M4" s="663"/>
    </row>
    <row r="5" spans="1:16">
      <c r="A5" s="659"/>
      <c r="B5" s="442" t="s">
        <v>452</v>
      </c>
      <c r="C5" s="442" t="s">
        <v>453</v>
      </c>
      <c r="D5" s="442" t="s">
        <v>454</v>
      </c>
      <c r="E5" s="442" t="s">
        <v>452</v>
      </c>
      <c r="F5" s="442" t="s">
        <v>453</v>
      </c>
      <c r="G5" s="442" t="s">
        <v>454</v>
      </c>
      <c r="H5" s="442" t="s">
        <v>452</v>
      </c>
      <c r="I5" s="442" t="s">
        <v>453</v>
      </c>
      <c r="J5" s="442" t="s">
        <v>454</v>
      </c>
      <c r="K5" s="459" t="s">
        <v>469</v>
      </c>
      <c r="L5" s="459" t="s">
        <v>453</v>
      </c>
      <c r="M5" s="459" t="s">
        <v>454</v>
      </c>
    </row>
    <row r="6" spans="1:16" ht="4.1500000000000004" customHeight="1">
      <c r="A6" s="450"/>
      <c r="B6" s="450"/>
      <c r="C6" s="450"/>
      <c r="D6" s="450"/>
      <c r="E6" s="450"/>
      <c r="F6" s="450"/>
      <c r="G6" s="450"/>
      <c r="H6" s="450"/>
      <c r="I6" s="450"/>
      <c r="J6" s="450"/>
      <c r="K6" s="460"/>
      <c r="L6" s="460"/>
      <c r="M6" s="460"/>
    </row>
    <row r="7" spans="1:16" ht="8.5" customHeight="1">
      <c r="A7" s="451" t="s">
        <v>0</v>
      </c>
      <c r="B7" s="452">
        <f>E7+H7+K7</f>
        <v>263</v>
      </c>
      <c r="C7" s="452">
        <f>F7+I7+L7</f>
        <v>38</v>
      </c>
      <c r="D7" s="452">
        <f>G7+J7+M7</f>
        <v>251</v>
      </c>
      <c r="E7" s="452">
        <f>+E8+E12+E16</f>
        <v>237</v>
      </c>
      <c r="F7" s="452">
        <f t="shared" ref="F7:M7" si="0">+F8+F12+F16</f>
        <v>12</v>
      </c>
      <c r="G7" s="452">
        <f t="shared" si="0"/>
        <v>225</v>
      </c>
      <c r="H7" s="452">
        <f t="shared" si="0"/>
        <v>19</v>
      </c>
      <c r="I7" s="452">
        <f t="shared" si="0"/>
        <v>19</v>
      </c>
      <c r="J7" s="452">
        <f t="shared" si="0"/>
        <v>19</v>
      </c>
      <c r="K7" s="452">
        <f t="shared" si="0"/>
        <v>7</v>
      </c>
      <c r="L7" s="452">
        <f t="shared" si="0"/>
        <v>7</v>
      </c>
      <c r="M7" s="452">
        <f t="shared" si="0"/>
        <v>7</v>
      </c>
      <c r="N7" s="462"/>
    </row>
    <row r="8" spans="1:16" ht="8.5" customHeight="1">
      <c r="A8" s="453" t="s">
        <v>455</v>
      </c>
      <c r="B8" s="452">
        <f t="shared" ref="B8:D19" si="1">E8+H8+K8</f>
        <v>34</v>
      </c>
      <c r="C8" s="452">
        <f t="shared" si="1"/>
        <v>11</v>
      </c>
      <c r="D8" s="452">
        <f t="shared" si="1"/>
        <v>24</v>
      </c>
      <c r="E8" s="461">
        <f>+E9+E10+E11</f>
        <v>33</v>
      </c>
      <c r="F8" s="461">
        <f t="shared" ref="F8:M8" si="2">+F9+F10+F11</f>
        <v>10</v>
      </c>
      <c r="G8" s="461">
        <f t="shared" si="2"/>
        <v>23</v>
      </c>
      <c r="H8" s="461">
        <f t="shared" si="2"/>
        <v>0</v>
      </c>
      <c r="I8" s="461">
        <f t="shared" si="2"/>
        <v>0</v>
      </c>
      <c r="J8" s="461">
        <f t="shared" si="2"/>
        <v>0</v>
      </c>
      <c r="K8" s="461">
        <f t="shared" si="2"/>
        <v>1</v>
      </c>
      <c r="L8" s="461">
        <f t="shared" si="2"/>
        <v>1</v>
      </c>
      <c r="M8" s="461">
        <f t="shared" si="2"/>
        <v>1</v>
      </c>
      <c r="N8" s="462"/>
      <c r="O8" s="462"/>
      <c r="P8" s="462"/>
    </row>
    <row r="9" spans="1:16" ht="8.5" customHeight="1">
      <c r="A9" s="151" t="s">
        <v>456</v>
      </c>
      <c r="B9" s="383">
        <f t="shared" si="1"/>
        <v>8</v>
      </c>
      <c r="C9" s="383">
        <f t="shared" si="1"/>
        <v>8</v>
      </c>
      <c r="D9" s="383">
        <f t="shared" si="1"/>
        <v>0</v>
      </c>
      <c r="E9" s="151">
        <v>8</v>
      </c>
      <c r="F9" s="151">
        <v>8</v>
      </c>
      <c r="G9" s="151">
        <v>0</v>
      </c>
      <c r="H9" s="151">
        <v>0</v>
      </c>
      <c r="I9" s="151">
        <v>0</v>
      </c>
      <c r="J9" s="454">
        <v>0</v>
      </c>
      <c r="K9" s="151">
        <v>0</v>
      </c>
      <c r="L9" s="151">
        <v>0</v>
      </c>
      <c r="M9" s="454">
        <v>0</v>
      </c>
      <c r="N9" s="462"/>
      <c r="O9" s="462"/>
      <c r="P9" s="462"/>
    </row>
    <row r="10" spans="1:16" ht="8.5" customHeight="1">
      <c r="A10" s="151" t="s">
        <v>457</v>
      </c>
      <c r="B10" s="383">
        <f t="shared" si="1"/>
        <v>1</v>
      </c>
      <c r="C10" s="383">
        <f t="shared" si="1"/>
        <v>1</v>
      </c>
      <c r="D10" s="383">
        <f t="shared" si="1"/>
        <v>1</v>
      </c>
      <c r="E10" s="151">
        <v>0</v>
      </c>
      <c r="F10" s="151">
        <v>0</v>
      </c>
      <c r="G10" s="151">
        <v>0</v>
      </c>
      <c r="H10" s="151">
        <v>0</v>
      </c>
      <c r="I10" s="151">
        <v>0</v>
      </c>
      <c r="J10" s="454">
        <v>0</v>
      </c>
      <c r="K10" s="151">
        <v>1</v>
      </c>
      <c r="L10" s="151">
        <v>1</v>
      </c>
      <c r="M10" s="151">
        <v>1</v>
      </c>
      <c r="N10" s="462"/>
      <c r="O10" s="462"/>
      <c r="P10" s="462"/>
    </row>
    <row r="11" spans="1:16" ht="8.5" customHeight="1">
      <c r="A11" s="151" t="s">
        <v>458</v>
      </c>
      <c r="B11" s="383">
        <f t="shared" si="1"/>
        <v>25</v>
      </c>
      <c r="C11" s="383">
        <f t="shared" si="1"/>
        <v>2</v>
      </c>
      <c r="D11" s="383">
        <f t="shared" si="1"/>
        <v>23</v>
      </c>
      <c r="E11" s="151">
        <v>25</v>
      </c>
      <c r="F11" s="151">
        <v>2</v>
      </c>
      <c r="G11" s="151">
        <v>23</v>
      </c>
      <c r="H11" s="151">
        <v>0</v>
      </c>
      <c r="I11" s="151">
        <v>0</v>
      </c>
      <c r="J11" s="151">
        <v>0</v>
      </c>
      <c r="K11" s="151">
        <v>0</v>
      </c>
      <c r="L11" s="151">
        <v>0</v>
      </c>
      <c r="M11" s="151">
        <v>0</v>
      </c>
      <c r="N11" s="462"/>
      <c r="O11" s="462"/>
      <c r="P11" s="462"/>
    </row>
    <row r="12" spans="1:16" ht="8.5" customHeight="1">
      <c r="A12" s="335" t="s">
        <v>459</v>
      </c>
      <c r="B12" s="452">
        <f t="shared" si="1"/>
        <v>33</v>
      </c>
      <c r="C12" s="452">
        <f t="shared" si="1"/>
        <v>3</v>
      </c>
      <c r="D12" s="452">
        <f t="shared" si="1"/>
        <v>32</v>
      </c>
      <c r="E12" s="335">
        <f>E13+E14+E15</f>
        <v>31</v>
      </c>
      <c r="F12" s="335">
        <f t="shared" ref="F12:M12" si="3">F13+F14+F15</f>
        <v>1</v>
      </c>
      <c r="G12" s="335">
        <f t="shared" si="3"/>
        <v>30</v>
      </c>
      <c r="H12" s="335">
        <f t="shared" si="3"/>
        <v>2</v>
      </c>
      <c r="I12" s="335">
        <f t="shared" si="3"/>
        <v>2</v>
      </c>
      <c r="J12" s="335">
        <f t="shared" si="3"/>
        <v>2</v>
      </c>
      <c r="K12" s="335">
        <f t="shared" si="3"/>
        <v>0</v>
      </c>
      <c r="L12" s="335">
        <f t="shared" si="3"/>
        <v>0</v>
      </c>
      <c r="M12" s="335">
        <f t="shared" si="3"/>
        <v>0</v>
      </c>
      <c r="N12" s="462"/>
      <c r="O12" s="462"/>
      <c r="P12" s="462"/>
    </row>
    <row r="13" spans="1:16" ht="8.5" customHeight="1">
      <c r="A13" s="151" t="s">
        <v>460</v>
      </c>
      <c r="B13" s="383">
        <f t="shared" si="1"/>
        <v>0</v>
      </c>
      <c r="C13" s="383">
        <f t="shared" si="1"/>
        <v>0</v>
      </c>
      <c r="D13" s="383">
        <f t="shared" si="1"/>
        <v>0</v>
      </c>
      <c r="E13" s="151">
        <v>0</v>
      </c>
      <c r="F13" s="151">
        <v>0</v>
      </c>
      <c r="G13" s="151">
        <v>0</v>
      </c>
      <c r="H13" s="151">
        <v>0</v>
      </c>
      <c r="I13" s="151">
        <v>0</v>
      </c>
      <c r="J13" s="151">
        <v>0</v>
      </c>
      <c r="K13" s="151">
        <v>0</v>
      </c>
      <c r="L13" s="151">
        <v>0</v>
      </c>
      <c r="M13" s="151">
        <v>0</v>
      </c>
      <c r="N13" s="462"/>
      <c r="O13" s="462"/>
      <c r="P13" s="462"/>
    </row>
    <row r="14" spans="1:16" ht="8.5" customHeight="1">
      <c r="A14" s="151" t="s">
        <v>461</v>
      </c>
      <c r="B14" s="383">
        <f t="shared" si="1"/>
        <v>4</v>
      </c>
      <c r="C14" s="383">
        <f t="shared" si="1"/>
        <v>1</v>
      </c>
      <c r="D14" s="383">
        <f t="shared" si="1"/>
        <v>3</v>
      </c>
      <c r="E14" s="151">
        <v>4</v>
      </c>
      <c r="F14" s="151">
        <v>1</v>
      </c>
      <c r="G14" s="151">
        <v>3</v>
      </c>
      <c r="H14" s="151">
        <v>0</v>
      </c>
      <c r="I14" s="151">
        <v>0</v>
      </c>
      <c r="J14" s="151">
        <v>0</v>
      </c>
      <c r="K14" s="151">
        <v>0</v>
      </c>
      <c r="L14" s="151">
        <v>0</v>
      </c>
      <c r="M14" s="151">
        <v>0</v>
      </c>
      <c r="N14" s="462"/>
      <c r="O14" s="462"/>
      <c r="P14" s="462"/>
    </row>
    <row r="15" spans="1:16" ht="8.5" customHeight="1">
      <c r="A15" s="151" t="s">
        <v>462</v>
      </c>
      <c r="B15" s="383">
        <f t="shared" si="1"/>
        <v>29</v>
      </c>
      <c r="C15" s="383">
        <f t="shared" si="1"/>
        <v>2</v>
      </c>
      <c r="D15" s="383">
        <f t="shared" si="1"/>
        <v>29</v>
      </c>
      <c r="E15" s="151">
        <v>27</v>
      </c>
      <c r="F15" s="151">
        <v>0</v>
      </c>
      <c r="G15" s="151">
        <v>27</v>
      </c>
      <c r="H15" s="151">
        <v>2</v>
      </c>
      <c r="I15" s="151">
        <v>2</v>
      </c>
      <c r="J15" s="151">
        <v>2</v>
      </c>
      <c r="K15" s="151">
        <v>0</v>
      </c>
      <c r="L15" s="151">
        <v>0</v>
      </c>
      <c r="M15" s="151">
        <v>0</v>
      </c>
      <c r="N15" s="462"/>
      <c r="O15" s="462"/>
      <c r="P15" s="462"/>
    </row>
    <row r="16" spans="1:16" ht="8.5" customHeight="1">
      <c r="A16" s="335" t="s">
        <v>463</v>
      </c>
      <c r="B16" s="452">
        <f t="shared" si="1"/>
        <v>196</v>
      </c>
      <c r="C16" s="452">
        <f t="shared" si="1"/>
        <v>24</v>
      </c>
      <c r="D16" s="452">
        <f t="shared" si="1"/>
        <v>195</v>
      </c>
      <c r="E16" s="335">
        <f>E17+E18+E19</f>
        <v>173</v>
      </c>
      <c r="F16" s="335">
        <f t="shared" ref="F16:M16" si="4">F17+F18+F19</f>
        <v>1</v>
      </c>
      <c r="G16" s="335">
        <f t="shared" si="4"/>
        <v>172</v>
      </c>
      <c r="H16" s="335">
        <f t="shared" si="4"/>
        <v>17</v>
      </c>
      <c r="I16" s="335">
        <f t="shared" si="4"/>
        <v>17</v>
      </c>
      <c r="J16" s="335">
        <f t="shared" si="4"/>
        <v>17</v>
      </c>
      <c r="K16" s="335">
        <f t="shared" si="4"/>
        <v>6</v>
      </c>
      <c r="L16" s="335">
        <f t="shared" si="4"/>
        <v>6</v>
      </c>
      <c r="M16" s="335">
        <f t="shared" si="4"/>
        <v>6</v>
      </c>
      <c r="N16" s="462"/>
      <c r="O16" s="462"/>
      <c r="P16" s="462"/>
    </row>
    <row r="17" spans="1:16" ht="8.5" customHeight="1">
      <c r="A17" s="56" t="s">
        <v>470</v>
      </c>
      <c r="B17" s="383">
        <f t="shared" si="1"/>
        <v>1</v>
      </c>
      <c r="C17" s="383">
        <f>F17+I17+L17</f>
        <v>1</v>
      </c>
      <c r="D17" s="383">
        <f t="shared" si="1"/>
        <v>0</v>
      </c>
      <c r="E17" s="151">
        <v>1</v>
      </c>
      <c r="F17" s="151">
        <v>1</v>
      </c>
      <c r="G17" s="151">
        <v>0</v>
      </c>
      <c r="H17" s="151">
        <v>0</v>
      </c>
      <c r="I17" s="151">
        <v>0</v>
      </c>
      <c r="J17" s="151">
        <v>0</v>
      </c>
      <c r="K17" s="151">
        <v>0</v>
      </c>
      <c r="L17" s="151">
        <v>0</v>
      </c>
      <c r="M17" s="151">
        <v>0</v>
      </c>
      <c r="N17" s="462"/>
      <c r="O17" s="462"/>
      <c r="P17" s="462"/>
    </row>
    <row r="18" spans="1:16" ht="8.5" customHeight="1">
      <c r="A18" s="56" t="s">
        <v>464</v>
      </c>
      <c r="B18" s="383">
        <f t="shared" si="1"/>
        <v>177</v>
      </c>
      <c r="C18" s="383">
        <f t="shared" si="1"/>
        <v>22</v>
      </c>
      <c r="D18" s="383">
        <f t="shared" si="1"/>
        <v>177</v>
      </c>
      <c r="E18" s="151">
        <v>155</v>
      </c>
      <c r="F18" s="151">
        <v>0</v>
      </c>
      <c r="G18" s="151">
        <v>155</v>
      </c>
      <c r="H18" s="151">
        <v>16</v>
      </c>
      <c r="I18" s="151">
        <v>16</v>
      </c>
      <c r="J18" s="151">
        <v>16</v>
      </c>
      <c r="K18" s="151">
        <v>6</v>
      </c>
      <c r="L18" s="151">
        <v>6</v>
      </c>
      <c r="M18" s="151">
        <v>6</v>
      </c>
      <c r="N18" s="462"/>
      <c r="O18" s="462"/>
      <c r="P18" s="462"/>
    </row>
    <row r="19" spans="1:16" ht="8.5" customHeight="1">
      <c r="A19" s="56" t="s">
        <v>465</v>
      </c>
      <c r="B19" s="383">
        <f t="shared" si="1"/>
        <v>18</v>
      </c>
      <c r="C19" s="383">
        <f t="shared" si="1"/>
        <v>1</v>
      </c>
      <c r="D19" s="383">
        <f t="shared" si="1"/>
        <v>18</v>
      </c>
      <c r="E19" s="151">
        <v>17</v>
      </c>
      <c r="F19" s="151">
        <v>0</v>
      </c>
      <c r="G19" s="151">
        <v>17</v>
      </c>
      <c r="H19" s="151">
        <v>1</v>
      </c>
      <c r="I19" s="151">
        <v>1</v>
      </c>
      <c r="J19" s="151">
        <v>1</v>
      </c>
      <c r="K19" s="151">
        <v>0</v>
      </c>
      <c r="L19" s="151">
        <v>0</v>
      </c>
      <c r="M19" s="151">
        <v>0</v>
      </c>
      <c r="N19" s="462"/>
      <c r="O19" s="462"/>
      <c r="P19" s="462"/>
    </row>
    <row r="20" spans="1:16" ht="4.1500000000000004" customHeight="1" thickBot="1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463"/>
      <c r="L20" s="463"/>
      <c r="M20" s="463"/>
      <c r="O20" s="462"/>
    </row>
    <row r="21" spans="1:16" ht="10" customHeight="1" thickTop="1">
      <c r="A21" s="457" t="s">
        <v>467</v>
      </c>
      <c r="B21" s="137"/>
      <c r="C21" s="137"/>
      <c r="D21" s="137"/>
      <c r="E21" s="137"/>
      <c r="F21" s="137"/>
      <c r="G21" s="137"/>
      <c r="H21" s="137"/>
      <c r="I21" s="137"/>
      <c r="J21" s="137"/>
      <c r="O21" s="462"/>
    </row>
    <row r="22" spans="1:16" ht="16.899999999999999" customHeight="1">
      <c r="A22" s="658" t="s">
        <v>466</v>
      </c>
      <c r="B22" s="658"/>
      <c r="C22" s="658"/>
      <c r="D22" s="658"/>
      <c r="E22" s="658"/>
      <c r="F22" s="658"/>
      <c r="G22" s="658"/>
      <c r="H22" s="658"/>
      <c r="I22" s="658"/>
      <c r="J22" s="658"/>
      <c r="K22" s="658"/>
      <c r="L22" s="658"/>
      <c r="M22" s="658"/>
    </row>
    <row r="23" spans="1:16" ht="9" customHeight="1">
      <c r="D23" s="154"/>
    </row>
  </sheetData>
  <mergeCells count="8">
    <mergeCell ref="A22:M22"/>
    <mergeCell ref="A1:M1"/>
    <mergeCell ref="A3:A5"/>
    <mergeCell ref="B3:M3"/>
    <mergeCell ref="B4:D4"/>
    <mergeCell ref="E4:G4"/>
    <mergeCell ref="H4:J4"/>
    <mergeCell ref="K4:M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48F6F-A058-4B17-A00A-4DF76B5364D8}">
  <sheetPr codeName="Sheet38"/>
  <dimension ref="A1:P22"/>
  <sheetViews>
    <sheetView showGridLines="0" zoomScaleNormal="100" workbookViewId="0">
      <selection sqref="A1:M1"/>
    </sheetView>
  </sheetViews>
  <sheetFormatPr defaultRowHeight="12.5"/>
  <cols>
    <col min="1" max="1" width="29.7265625" customWidth="1"/>
    <col min="2" max="13" width="6.7265625" customWidth="1"/>
    <col min="14" max="14" width="9.1796875" style="154" customWidth="1"/>
  </cols>
  <sheetData>
    <row r="1" spans="1:16" ht="30" customHeight="1">
      <c r="A1" s="584" t="s">
        <v>471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P1" s="548" t="s">
        <v>612</v>
      </c>
    </row>
    <row r="2" spans="1:16" ht="9" customHeight="1">
      <c r="A2" s="448">
        <v>2021</v>
      </c>
      <c r="B2" s="448"/>
      <c r="C2" s="448"/>
      <c r="D2" s="448"/>
      <c r="E2" s="137"/>
      <c r="F2" s="137"/>
      <c r="G2" s="137"/>
      <c r="H2" s="137"/>
      <c r="I2" s="137"/>
      <c r="J2" s="137"/>
      <c r="K2" s="137"/>
      <c r="L2" s="137"/>
      <c r="M2" s="449" t="s">
        <v>18</v>
      </c>
    </row>
    <row r="3" spans="1:16" ht="12.75" customHeight="1">
      <c r="A3" s="659" t="s">
        <v>449</v>
      </c>
      <c r="B3" s="650" t="s">
        <v>32</v>
      </c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</row>
    <row r="4" spans="1:16" ht="12.75" customHeight="1">
      <c r="A4" s="659"/>
      <c r="B4" s="660" t="s">
        <v>38</v>
      </c>
      <c r="C4" s="661"/>
      <c r="D4" s="661"/>
      <c r="E4" s="660" t="s">
        <v>39</v>
      </c>
      <c r="F4" s="661"/>
      <c r="G4" s="665"/>
      <c r="H4" s="666" t="s">
        <v>450</v>
      </c>
      <c r="I4" s="667"/>
      <c r="J4" s="668"/>
      <c r="K4" s="660" t="s">
        <v>451</v>
      </c>
      <c r="L4" s="661"/>
      <c r="M4" s="661"/>
    </row>
    <row r="5" spans="1:16">
      <c r="A5" s="659"/>
      <c r="B5" s="442" t="s">
        <v>452</v>
      </c>
      <c r="C5" s="442" t="s">
        <v>453</v>
      </c>
      <c r="D5" s="442" t="s">
        <v>454</v>
      </c>
      <c r="E5" s="442" t="s">
        <v>452</v>
      </c>
      <c r="F5" s="442" t="s">
        <v>453</v>
      </c>
      <c r="G5" s="442" t="s">
        <v>454</v>
      </c>
      <c r="H5" s="442" t="s">
        <v>452</v>
      </c>
      <c r="I5" s="442" t="s">
        <v>453</v>
      </c>
      <c r="J5" s="442" t="s">
        <v>454</v>
      </c>
      <c r="K5" s="442" t="s">
        <v>452</v>
      </c>
      <c r="L5" s="442" t="s">
        <v>453</v>
      </c>
      <c r="M5" s="442" t="s">
        <v>454</v>
      </c>
    </row>
    <row r="6" spans="1:16" ht="4.1500000000000004" customHeight="1">
      <c r="A6" s="450"/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</row>
    <row r="7" spans="1:16" ht="8.5" customHeight="1">
      <c r="A7" s="451" t="s">
        <v>0</v>
      </c>
      <c r="B7" s="452">
        <f>+E7+H7+K7</f>
        <v>289</v>
      </c>
      <c r="C7" s="452">
        <f>+F7+I7+L7</f>
        <v>31</v>
      </c>
      <c r="D7" s="452">
        <f>+G7+J7+M7</f>
        <v>263</v>
      </c>
      <c r="E7" s="452">
        <f>E8+E12+E16</f>
        <v>258</v>
      </c>
      <c r="F7" s="452">
        <f t="shared" ref="F7:M7" si="0">F8+F12+F16</f>
        <v>23</v>
      </c>
      <c r="G7" s="452">
        <f t="shared" si="0"/>
        <v>237</v>
      </c>
      <c r="H7" s="452">
        <f t="shared" si="0"/>
        <v>24</v>
      </c>
      <c r="I7" s="452">
        <f t="shared" si="0"/>
        <v>7</v>
      </c>
      <c r="J7" s="452">
        <f t="shared" si="0"/>
        <v>19</v>
      </c>
      <c r="K7" s="452">
        <f t="shared" si="0"/>
        <v>7</v>
      </c>
      <c r="L7" s="452">
        <f t="shared" si="0"/>
        <v>1</v>
      </c>
      <c r="M7" s="452">
        <f t="shared" si="0"/>
        <v>7</v>
      </c>
      <c r="N7" s="151"/>
    </row>
    <row r="8" spans="1:16" ht="8.5" customHeight="1">
      <c r="A8" s="453" t="s">
        <v>455</v>
      </c>
      <c r="B8" s="452">
        <f t="shared" ref="B8:D19" si="1">+E8+H8+K8</f>
        <v>15</v>
      </c>
      <c r="C8" s="452">
        <f t="shared" si="1"/>
        <v>15</v>
      </c>
      <c r="D8" s="452">
        <f t="shared" si="1"/>
        <v>1</v>
      </c>
      <c r="E8" s="335">
        <f>E9+E10+E11</f>
        <v>12</v>
      </c>
      <c r="F8" s="335">
        <f t="shared" ref="F8:M8" si="2">F9+F10+F11</f>
        <v>12</v>
      </c>
      <c r="G8" s="335">
        <f t="shared" si="2"/>
        <v>0</v>
      </c>
      <c r="H8" s="335">
        <f t="shared" si="2"/>
        <v>2</v>
      </c>
      <c r="I8" s="335">
        <f t="shared" si="2"/>
        <v>2</v>
      </c>
      <c r="J8" s="335">
        <f t="shared" si="2"/>
        <v>0</v>
      </c>
      <c r="K8" s="335">
        <f t="shared" si="2"/>
        <v>1</v>
      </c>
      <c r="L8" s="335">
        <f t="shared" si="2"/>
        <v>1</v>
      </c>
      <c r="M8" s="335">
        <f t="shared" si="2"/>
        <v>1</v>
      </c>
      <c r="N8" s="151"/>
      <c r="O8" s="151"/>
      <c r="P8" s="151"/>
    </row>
    <row r="9" spans="1:16" ht="8.5" customHeight="1">
      <c r="A9" s="151" t="s">
        <v>456</v>
      </c>
      <c r="B9" s="383">
        <f t="shared" si="1"/>
        <v>12</v>
      </c>
      <c r="C9" s="383">
        <f t="shared" si="1"/>
        <v>12</v>
      </c>
      <c r="D9" s="383">
        <f t="shared" si="1"/>
        <v>0</v>
      </c>
      <c r="E9" s="151">
        <v>12</v>
      </c>
      <c r="F9" s="151">
        <v>12</v>
      </c>
      <c r="G9" s="151">
        <v>0</v>
      </c>
      <c r="H9" s="151">
        <v>0</v>
      </c>
      <c r="I9" s="151">
        <v>0</v>
      </c>
      <c r="J9" s="454">
        <v>0</v>
      </c>
      <c r="K9" s="151">
        <v>0</v>
      </c>
      <c r="L9" s="151">
        <v>0</v>
      </c>
      <c r="M9" s="454">
        <v>0</v>
      </c>
      <c r="N9" s="151"/>
      <c r="O9" s="151"/>
      <c r="P9" s="151"/>
    </row>
    <row r="10" spans="1:16" ht="8.5" customHeight="1">
      <c r="A10" s="151" t="s">
        <v>457</v>
      </c>
      <c r="B10" s="383">
        <f t="shared" si="1"/>
        <v>3</v>
      </c>
      <c r="C10" s="383">
        <f t="shared" si="1"/>
        <v>3</v>
      </c>
      <c r="D10" s="383">
        <f t="shared" si="1"/>
        <v>1</v>
      </c>
      <c r="E10" s="151">
        <v>0</v>
      </c>
      <c r="F10" s="151">
        <v>0</v>
      </c>
      <c r="G10" s="151">
        <v>0</v>
      </c>
      <c r="H10" s="151">
        <v>2</v>
      </c>
      <c r="I10" s="151">
        <v>2</v>
      </c>
      <c r="J10" s="454">
        <v>0</v>
      </c>
      <c r="K10" s="151">
        <v>1</v>
      </c>
      <c r="L10" s="151">
        <v>1</v>
      </c>
      <c r="M10" s="151">
        <v>1</v>
      </c>
      <c r="N10" s="151"/>
      <c r="O10" s="151"/>
      <c r="P10" s="151"/>
    </row>
    <row r="11" spans="1:16" ht="8.5" customHeight="1">
      <c r="A11" s="151" t="s">
        <v>458</v>
      </c>
      <c r="B11" s="383">
        <f t="shared" si="1"/>
        <v>0</v>
      </c>
      <c r="C11" s="383">
        <f t="shared" si="1"/>
        <v>0</v>
      </c>
      <c r="D11" s="383">
        <f t="shared" si="1"/>
        <v>0</v>
      </c>
      <c r="E11" s="151">
        <v>0</v>
      </c>
      <c r="F11" s="151">
        <v>0</v>
      </c>
      <c r="G11" s="151">
        <v>0</v>
      </c>
      <c r="H11" s="151">
        <v>0</v>
      </c>
      <c r="I11" s="151">
        <v>0</v>
      </c>
      <c r="J11" s="151">
        <v>0</v>
      </c>
      <c r="K11" s="151">
        <v>0</v>
      </c>
      <c r="L11" s="151">
        <v>0</v>
      </c>
      <c r="M11" s="151">
        <v>0</v>
      </c>
      <c r="N11" s="151"/>
      <c r="O11" s="151"/>
      <c r="P11" s="151"/>
    </row>
    <row r="12" spans="1:16" ht="8.5" customHeight="1">
      <c r="A12" s="335" t="s">
        <v>459</v>
      </c>
      <c r="B12" s="452">
        <f t="shared" si="1"/>
        <v>31</v>
      </c>
      <c r="C12" s="452">
        <f t="shared" si="1"/>
        <v>13</v>
      </c>
      <c r="D12" s="452">
        <f t="shared" si="1"/>
        <v>22</v>
      </c>
      <c r="E12" s="335">
        <f>E13+E14+E15</f>
        <v>27</v>
      </c>
      <c r="F12" s="335">
        <f t="shared" ref="F12:M12" si="3">F13+F14+F15</f>
        <v>9</v>
      </c>
      <c r="G12" s="335">
        <f t="shared" si="3"/>
        <v>20</v>
      </c>
      <c r="H12" s="335">
        <f t="shared" si="3"/>
        <v>4</v>
      </c>
      <c r="I12" s="335">
        <f t="shared" si="3"/>
        <v>4</v>
      </c>
      <c r="J12" s="335">
        <f t="shared" si="3"/>
        <v>2</v>
      </c>
      <c r="K12" s="335">
        <f t="shared" si="3"/>
        <v>0</v>
      </c>
      <c r="L12" s="335">
        <f t="shared" si="3"/>
        <v>0</v>
      </c>
      <c r="M12" s="335">
        <f t="shared" si="3"/>
        <v>0</v>
      </c>
      <c r="N12" s="151"/>
      <c r="O12" s="151"/>
      <c r="P12" s="151"/>
    </row>
    <row r="13" spans="1:16" ht="8.5" customHeight="1">
      <c r="A13" s="151" t="s">
        <v>460</v>
      </c>
      <c r="B13" s="383">
        <f t="shared" si="1"/>
        <v>0</v>
      </c>
      <c r="C13" s="383">
        <f t="shared" si="1"/>
        <v>0</v>
      </c>
      <c r="D13" s="383">
        <f t="shared" si="1"/>
        <v>0</v>
      </c>
      <c r="E13" s="151">
        <v>0</v>
      </c>
      <c r="F13" s="151">
        <v>0</v>
      </c>
      <c r="G13" s="151">
        <v>0</v>
      </c>
      <c r="H13" s="151">
        <v>0</v>
      </c>
      <c r="I13" s="151">
        <v>0</v>
      </c>
      <c r="J13" s="151">
        <v>0</v>
      </c>
      <c r="K13" s="151">
        <v>0</v>
      </c>
      <c r="L13" s="151">
        <v>0</v>
      </c>
      <c r="M13" s="151">
        <v>0</v>
      </c>
      <c r="N13" s="151"/>
      <c r="O13" s="151"/>
      <c r="P13" s="151"/>
    </row>
    <row r="14" spans="1:16" ht="8.5" customHeight="1">
      <c r="A14" s="151" t="s">
        <v>461</v>
      </c>
      <c r="B14" s="383">
        <f t="shared" si="1"/>
        <v>0</v>
      </c>
      <c r="C14" s="383">
        <f t="shared" si="1"/>
        <v>0</v>
      </c>
      <c r="D14" s="383">
        <f t="shared" si="1"/>
        <v>0</v>
      </c>
      <c r="E14" s="151">
        <v>0</v>
      </c>
      <c r="F14" s="151">
        <v>0</v>
      </c>
      <c r="G14" s="151">
        <v>0</v>
      </c>
      <c r="H14" s="151">
        <v>0</v>
      </c>
      <c r="I14" s="151">
        <v>0</v>
      </c>
      <c r="J14" s="151">
        <v>0</v>
      </c>
      <c r="K14" s="151">
        <v>0</v>
      </c>
      <c r="L14" s="151">
        <v>0</v>
      </c>
      <c r="M14" s="151">
        <v>0</v>
      </c>
      <c r="N14" s="151"/>
      <c r="O14" s="151"/>
      <c r="P14" s="151"/>
    </row>
    <row r="15" spans="1:16" ht="8.5" customHeight="1">
      <c r="A15" s="151" t="s">
        <v>462</v>
      </c>
      <c r="B15" s="383">
        <f t="shared" si="1"/>
        <v>31</v>
      </c>
      <c r="C15" s="383">
        <f t="shared" si="1"/>
        <v>13</v>
      </c>
      <c r="D15" s="383">
        <f t="shared" si="1"/>
        <v>22</v>
      </c>
      <c r="E15" s="151">
        <v>27</v>
      </c>
      <c r="F15" s="151">
        <v>9</v>
      </c>
      <c r="G15" s="151">
        <v>20</v>
      </c>
      <c r="H15" s="151">
        <v>4</v>
      </c>
      <c r="I15" s="151">
        <v>4</v>
      </c>
      <c r="J15" s="151">
        <v>2</v>
      </c>
      <c r="K15" s="151">
        <v>0</v>
      </c>
      <c r="L15" s="151">
        <v>0</v>
      </c>
      <c r="M15" s="151">
        <v>0</v>
      </c>
      <c r="N15" s="151"/>
      <c r="O15" s="151"/>
      <c r="P15" s="151"/>
    </row>
    <row r="16" spans="1:16" ht="8.5" customHeight="1">
      <c r="A16" s="335" t="s">
        <v>463</v>
      </c>
      <c r="B16" s="452">
        <f t="shared" si="1"/>
        <v>243</v>
      </c>
      <c r="C16" s="452">
        <f t="shared" si="1"/>
        <v>3</v>
      </c>
      <c r="D16" s="452">
        <f t="shared" si="1"/>
        <v>240</v>
      </c>
      <c r="E16" s="335">
        <f>E17+E18+E19</f>
        <v>219</v>
      </c>
      <c r="F16" s="335">
        <f t="shared" ref="F16:M16" si="4">F17+F18+F19</f>
        <v>2</v>
      </c>
      <c r="G16" s="335">
        <f t="shared" si="4"/>
        <v>217</v>
      </c>
      <c r="H16" s="335">
        <f t="shared" si="4"/>
        <v>18</v>
      </c>
      <c r="I16" s="335">
        <f t="shared" si="4"/>
        <v>1</v>
      </c>
      <c r="J16" s="335">
        <f t="shared" si="4"/>
        <v>17</v>
      </c>
      <c r="K16" s="335">
        <f t="shared" si="4"/>
        <v>6</v>
      </c>
      <c r="L16" s="335">
        <f t="shared" si="4"/>
        <v>0</v>
      </c>
      <c r="M16" s="335">
        <f t="shared" si="4"/>
        <v>6</v>
      </c>
      <c r="N16" s="151"/>
      <c r="O16" s="151"/>
      <c r="P16" s="151"/>
    </row>
    <row r="17" spans="1:16" ht="8.5" customHeight="1">
      <c r="A17" s="56" t="s">
        <v>470</v>
      </c>
      <c r="B17" s="383">
        <f t="shared" si="1"/>
        <v>5</v>
      </c>
      <c r="C17" s="383">
        <f t="shared" si="1"/>
        <v>3</v>
      </c>
      <c r="D17" s="383">
        <f t="shared" si="1"/>
        <v>2</v>
      </c>
      <c r="E17" s="151">
        <v>4</v>
      </c>
      <c r="F17" s="151">
        <v>2</v>
      </c>
      <c r="G17" s="151">
        <v>2</v>
      </c>
      <c r="H17" s="151">
        <v>1</v>
      </c>
      <c r="I17" s="151">
        <v>1</v>
      </c>
      <c r="J17" s="151">
        <v>0</v>
      </c>
      <c r="K17" s="151">
        <v>0</v>
      </c>
      <c r="L17" s="151">
        <v>0</v>
      </c>
      <c r="M17" s="151">
        <v>0</v>
      </c>
      <c r="N17" s="151"/>
      <c r="O17" s="151"/>
      <c r="P17" s="151"/>
    </row>
    <row r="18" spans="1:16" ht="8.5" customHeight="1">
      <c r="A18" s="56" t="s">
        <v>464</v>
      </c>
      <c r="B18" s="383">
        <f t="shared" si="1"/>
        <v>230</v>
      </c>
      <c r="C18" s="383">
        <f t="shared" si="1"/>
        <v>0</v>
      </c>
      <c r="D18" s="383">
        <f t="shared" si="1"/>
        <v>230</v>
      </c>
      <c r="E18" s="151">
        <v>207</v>
      </c>
      <c r="F18" s="151">
        <v>0</v>
      </c>
      <c r="G18" s="151">
        <v>207</v>
      </c>
      <c r="H18" s="151">
        <v>17</v>
      </c>
      <c r="I18" s="151">
        <v>0</v>
      </c>
      <c r="J18" s="151">
        <v>17</v>
      </c>
      <c r="K18" s="151">
        <v>6</v>
      </c>
      <c r="L18" s="151">
        <v>0</v>
      </c>
      <c r="M18" s="151">
        <v>6</v>
      </c>
      <c r="N18" s="151"/>
      <c r="O18" s="151"/>
      <c r="P18" s="151"/>
    </row>
    <row r="19" spans="1:16" ht="8.5" customHeight="1">
      <c r="A19" s="56" t="s">
        <v>465</v>
      </c>
      <c r="B19" s="383">
        <f t="shared" si="1"/>
        <v>8</v>
      </c>
      <c r="C19" s="383">
        <f t="shared" si="1"/>
        <v>0</v>
      </c>
      <c r="D19" s="383">
        <f t="shared" si="1"/>
        <v>8</v>
      </c>
      <c r="E19" s="151">
        <v>8</v>
      </c>
      <c r="F19" s="151">
        <v>0</v>
      </c>
      <c r="G19" s="151">
        <v>8</v>
      </c>
      <c r="H19" s="151">
        <v>0</v>
      </c>
      <c r="I19" s="151">
        <v>0</v>
      </c>
      <c r="J19" s="151">
        <v>0</v>
      </c>
      <c r="K19" s="151">
        <v>0</v>
      </c>
      <c r="L19" s="151">
        <v>0</v>
      </c>
      <c r="M19" s="151">
        <v>0</v>
      </c>
      <c r="N19" s="151"/>
      <c r="O19" s="151"/>
      <c r="P19" s="151"/>
    </row>
    <row r="20" spans="1:16" ht="4.1500000000000004" customHeight="1" thickBot="1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O20" s="151"/>
    </row>
    <row r="21" spans="1:16" ht="9" customHeight="1" thickTop="1">
      <c r="A21" s="557" t="s">
        <v>467</v>
      </c>
      <c r="B21" s="558"/>
      <c r="C21" s="558"/>
      <c r="D21" s="558"/>
      <c r="E21" s="558"/>
      <c r="F21" s="558"/>
      <c r="G21" s="558"/>
      <c r="H21" s="558"/>
      <c r="I21" s="558"/>
      <c r="J21" s="558"/>
      <c r="K21" s="558"/>
      <c r="L21" s="558"/>
      <c r="M21" s="558"/>
    </row>
    <row r="22" spans="1:16" ht="18" customHeight="1">
      <c r="A22" s="664" t="s">
        <v>466</v>
      </c>
      <c r="B22" s="664"/>
      <c r="C22" s="664"/>
      <c r="D22" s="664"/>
      <c r="E22" s="664"/>
      <c r="F22" s="664"/>
      <c r="G22" s="664"/>
      <c r="H22" s="664"/>
      <c r="I22" s="664"/>
      <c r="J22" s="664"/>
      <c r="K22" s="664"/>
      <c r="L22" s="664"/>
      <c r="M22" s="664"/>
    </row>
  </sheetData>
  <mergeCells count="8">
    <mergeCell ref="A22:M22"/>
    <mergeCell ref="A1:M1"/>
    <mergeCell ref="A3:A5"/>
    <mergeCell ref="B3:M3"/>
    <mergeCell ref="B4:D4"/>
    <mergeCell ref="E4:G4"/>
    <mergeCell ref="H4:J4"/>
    <mergeCell ref="K4:M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8F0E7-4A8A-45E3-96DF-FE2A00B9FF0F}">
  <sheetPr codeName="Sheet39"/>
  <dimension ref="A1:Q50"/>
  <sheetViews>
    <sheetView showGridLines="0" zoomScaleNormal="100" workbookViewId="0">
      <selection sqref="A1:M1"/>
    </sheetView>
  </sheetViews>
  <sheetFormatPr defaultRowHeight="12.5"/>
  <cols>
    <col min="1" max="1" width="17.81640625" customWidth="1"/>
    <col min="2" max="4" width="5.81640625" customWidth="1"/>
    <col min="5" max="13" width="5.7265625" customWidth="1"/>
    <col min="14" max="14" width="9.1796875" customWidth="1"/>
  </cols>
  <sheetData>
    <row r="1" spans="1:16" ht="30" customHeight="1">
      <c r="A1" s="584" t="s">
        <v>472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P1" s="548" t="s">
        <v>612</v>
      </c>
    </row>
    <row r="2" spans="1:16" ht="9" customHeight="1">
      <c r="A2" s="212"/>
      <c r="B2" s="212"/>
      <c r="C2" s="213"/>
      <c r="D2" s="213"/>
      <c r="E2" s="213"/>
      <c r="F2" s="213"/>
      <c r="G2" s="213"/>
      <c r="H2" s="213"/>
      <c r="I2" s="213"/>
      <c r="J2" s="213"/>
      <c r="K2" s="213"/>
      <c r="M2" s="214" t="s">
        <v>18</v>
      </c>
    </row>
    <row r="3" spans="1:16" ht="10.15" customHeight="1">
      <c r="A3" s="669" t="s">
        <v>257</v>
      </c>
      <c r="B3" s="670" t="s">
        <v>258</v>
      </c>
      <c r="C3" s="671"/>
      <c r="D3" s="672"/>
      <c r="E3" s="670" t="s">
        <v>259</v>
      </c>
      <c r="F3" s="671"/>
      <c r="G3" s="671"/>
      <c r="H3" s="671"/>
      <c r="I3" s="671"/>
      <c r="J3" s="671"/>
      <c r="K3" s="671"/>
      <c r="L3" s="671"/>
      <c r="M3" s="671"/>
    </row>
    <row r="4" spans="1:16" ht="10.15" customHeight="1">
      <c r="A4" s="669"/>
      <c r="B4" s="673" t="s">
        <v>260</v>
      </c>
      <c r="C4" s="673" t="s">
        <v>261</v>
      </c>
      <c r="D4" s="673" t="s">
        <v>262</v>
      </c>
      <c r="E4" s="675" t="s">
        <v>263</v>
      </c>
      <c r="F4" s="676"/>
      <c r="G4" s="677"/>
      <c r="H4" s="675" t="s">
        <v>264</v>
      </c>
      <c r="I4" s="676"/>
      <c r="J4" s="677"/>
      <c r="K4" s="675" t="s">
        <v>265</v>
      </c>
      <c r="L4" s="676"/>
      <c r="M4" s="676"/>
    </row>
    <row r="5" spans="1:16" ht="10.15" customHeight="1">
      <c r="A5" s="669"/>
      <c r="B5" s="674"/>
      <c r="C5" s="674"/>
      <c r="D5" s="674"/>
      <c r="E5" s="303" t="s">
        <v>260</v>
      </c>
      <c r="F5" s="303" t="s">
        <v>261</v>
      </c>
      <c r="G5" s="304" t="s">
        <v>262</v>
      </c>
      <c r="H5" s="303" t="s">
        <v>260</v>
      </c>
      <c r="I5" s="303" t="s">
        <v>261</v>
      </c>
      <c r="J5" s="304" t="s">
        <v>262</v>
      </c>
      <c r="K5" s="303" t="s">
        <v>260</v>
      </c>
      <c r="L5" s="303" t="s">
        <v>261</v>
      </c>
      <c r="M5" s="305" t="s">
        <v>262</v>
      </c>
    </row>
    <row r="6" spans="1:16" ht="4.9000000000000004" customHeight="1">
      <c r="A6" s="216"/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7" spans="1:16" ht="9" customHeight="1">
      <c r="A7" s="217">
        <v>2018</v>
      </c>
      <c r="B7" s="306"/>
      <c r="C7" s="307"/>
      <c r="D7" s="274"/>
      <c r="E7" s="274"/>
      <c r="F7" s="274"/>
      <c r="G7" s="307"/>
      <c r="H7" s="307"/>
      <c r="I7" s="274"/>
      <c r="J7" s="274"/>
      <c r="K7" s="274"/>
      <c r="L7" s="274"/>
      <c r="M7" s="307"/>
    </row>
    <row r="8" spans="1:16" ht="9" customHeight="1">
      <c r="A8" s="218" t="s">
        <v>38</v>
      </c>
      <c r="B8" s="306">
        <v>1877</v>
      </c>
      <c r="C8" s="306">
        <v>1065</v>
      </c>
      <c r="D8" s="306">
        <v>812</v>
      </c>
      <c r="E8" s="306">
        <v>417</v>
      </c>
      <c r="F8" s="306">
        <v>233</v>
      </c>
      <c r="G8" s="306">
        <v>184</v>
      </c>
      <c r="H8" s="306">
        <v>1014</v>
      </c>
      <c r="I8" s="306">
        <v>529</v>
      </c>
      <c r="J8" s="306">
        <v>485</v>
      </c>
      <c r="K8" s="306">
        <v>446</v>
      </c>
      <c r="L8" s="306">
        <v>303</v>
      </c>
      <c r="M8" s="306">
        <v>143</v>
      </c>
    </row>
    <row r="9" spans="1:16" ht="8.5" customHeight="1">
      <c r="A9" s="308" t="s">
        <v>243</v>
      </c>
      <c r="B9" s="306">
        <v>461</v>
      </c>
      <c r="C9" s="307">
        <v>310</v>
      </c>
      <c r="D9" s="274">
        <v>151</v>
      </c>
      <c r="E9" s="306">
        <v>38</v>
      </c>
      <c r="F9" s="274">
        <v>19</v>
      </c>
      <c r="G9" s="307">
        <v>19</v>
      </c>
      <c r="H9" s="306">
        <v>291</v>
      </c>
      <c r="I9" s="274">
        <v>191</v>
      </c>
      <c r="J9" s="274">
        <v>100</v>
      </c>
      <c r="K9" s="306">
        <v>132</v>
      </c>
      <c r="L9" s="274">
        <v>100</v>
      </c>
      <c r="M9" s="307">
        <v>32</v>
      </c>
    </row>
    <row r="10" spans="1:16" ht="9" customHeight="1">
      <c r="A10" s="308" t="s">
        <v>244</v>
      </c>
      <c r="B10" s="306">
        <v>302</v>
      </c>
      <c r="C10" s="307">
        <v>172</v>
      </c>
      <c r="D10" s="274">
        <v>130</v>
      </c>
      <c r="E10" s="306">
        <v>20</v>
      </c>
      <c r="F10" s="274">
        <v>3</v>
      </c>
      <c r="G10" s="307">
        <v>17</v>
      </c>
      <c r="H10" s="306">
        <v>190</v>
      </c>
      <c r="I10" s="274">
        <v>104</v>
      </c>
      <c r="J10" s="274">
        <v>86</v>
      </c>
      <c r="K10" s="306">
        <v>92</v>
      </c>
      <c r="L10" s="274">
        <v>65</v>
      </c>
      <c r="M10" s="307">
        <v>27</v>
      </c>
    </row>
    <row r="11" spans="1:16" ht="9" customHeight="1">
      <c r="A11" s="308" t="s">
        <v>250</v>
      </c>
      <c r="B11" s="306">
        <v>1016</v>
      </c>
      <c r="C11" s="307">
        <v>538</v>
      </c>
      <c r="D11" s="274">
        <v>478</v>
      </c>
      <c r="E11" s="306">
        <v>356</v>
      </c>
      <c r="F11" s="274">
        <v>210</v>
      </c>
      <c r="G11" s="307">
        <v>146</v>
      </c>
      <c r="H11" s="306">
        <v>475</v>
      </c>
      <c r="I11" s="274">
        <v>212</v>
      </c>
      <c r="J11" s="274">
        <v>263</v>
      </c>
      <c r="K11" s="306">
        <v>185</v>
      </c>
      <c r="L11" s="274">
        <v>116</v>
      </c>
      <c r="M11" s="307">
        <v>69</v>
      </c>
    </row>
    <row r="12" spans="1:16" ht="9" customHeight="1">
      <c r="A12" s="309" t="s">
        <v>246</v>
      </c>
      <c r="B12" s="306">
        <v>52</v>
      </c>
      <c r="C12" s="307">
        <v>21</v>
      </c>
      <c r="D12" s="274">
        <v>31</v>
      </c>
      <c r="E12" s="306">
        <v>2</v>
      </c>
      <c r="F12" s="274">
        <v>1</v>
      </c>
      <c r="G12" s="307">
        <v>1</v>
      </c>
      <c r="H12" s="306">
        <v>31</v>
      </c>
      <c r="I12" s="274">
        <v>9</v>
      </c>
      <c r="J12" s="274">
        <v>22</v>
      </c>
      <c r="K12" s="306">
        <v>19</v>
      </c>
      <c r="L12" s="274">
        <v>11</v>
      </c>
      <c r="M12" s="307">
        <v>8</v>
      </c>
    </row>
    <row r="13" spans="1:16" ht="9" customHeight="1">
      <c r="A13" s="309" t="s">
        <v>247</v>
      </c>
      <c r="B13" s="306">
        <v>19</v>
      </c>
      <c r="C13" s="307">
        <v>10</v>
      </c>
      <c r="D13" s="274">
        <v>9</v>
      </c>
      <c r="E13" s="306">
        <v>0</v>
      </c>
      <c r="F13" s="274">
        <v>0</v>
      </c>
      <c r="G13" s="307">
        <v>0</v>
      </c>
      <c r="H13" s="306">
        <v>13</v>
      </c>
      <c r="I13" s="274">
        <v>7</v>
      </c>
      <c r="J13" s="274">
        <v>6</v>
      </c>
      <c r="K13" s="306">
        <v>6</v>
      </c>
      <c r="L13" s="274">
        <v>3</v>
      </c>
      <c r="M13" s="307">
        <v>3</v>
      </c>
    </row>
    <row r="14" spans="1:16" ht="9" customHeight="1">
      <c r="A14" s="309" t="s">
        <v>266</v>
      </c>
      <c r="B14" s="306">
        <v>27</v>
      </c>
      <c r="C14" s="307">
        <v>14</v>
      </c>
      <c r="D14" s="274">
        <v>13</v>
      </c>
      <c r="E14" s="306">
        <v>1</v>
      </c>
      <c r="F14" s="274">
        <v>0</v>
      </c>
      <c r="G14" s="307">
        <v>1</v>
      </c>
      <c r="H14" s="306">
        <v>14</v>
      </c>
      <c r="I14" s="274">
        <v>6</v>
      </c>
      <c r="J14" s="274">
        <v>8</v>
      </c>
      <c r="K14" s="306">
        <v>12</v>
      </c>
      <c r="L14" s="274">
        <v>8</v>
      </c>
      <c r="M14" s="307">
        <v>4</v>
      </c>
    </row>
    <row r="15" spans="1:16" ht="9" customHeight="1">
      <c r="A15" s="217">
        <v>2019</v>
      </c>
      <c r="B15" s="306"/>
      <c r="C15" s="307"/>
      <c r="D15" s="274"/>
      <c r="E15" s="274"/>
      <c r="F15" s="274"/>
      <c r="G15" s="307"/>
      <c r="H15" s="307"/>
      <c r="I15" s="274"/>
      <c r="J15" s="274"/>
      <c r="K15" s="274"/>
      <c r="L15" s="274"/>
      <c r="M15" s="307"/>
    </row>
    <row r="16" spans="1:16" ht="9" customHeight="1">
      <c r="A16" s="218" t="s">
        <v>38</v>
      </c>
      <c r="B16" s="306">
        <v>1998</v>
      </c>
      <c r="C16" s="306">
        <v>994</v>
      </c>
      <c r="D16" s="306">
        <v>1004</v>
      </c>
      <c r="E16" s="306">
        <v>264</v>
      </c>
      <c r="F16" s="306">
        <v>122</v>
      </c>
      <c r="G16" s="306">
        <v>142</v>
      </c>
      <c r="H16" s="306">
        <v>1235</v>
      </c>
      <c r="I16" s="306">
        <v>575</v>
      </c>
      <c r="J16" s="306">
        <v>660</v>
      </c>
      <c r="K16" s="306">
        <v>499</v>
      </c>
      <c r="L16" s="306">
        <v>297</v>
      </c>
      <c r="M16" s="306">
        <v>202</v>
      </c>
    </row>
    <row r="17" spans="1:13" ht="9" customHeight="1">
      <c r="A17" s="308" t="s">
        <v>243</v>
      </c>
      <c r="B17" s="306">
        <v>536</v>
      </c>
      <c r="C17" s="307">
        <v>292</v>
      </c>
      <c r="D17" s="274">
        <v>244</v>
      </c>
      <c r="E17" s="306">
        <v>63</v>
      </c>
      <c r="F17" s="274">
        <v>23</v>
      </c>
      <c r="G17" s="307">
        <v>40</v>
      </c>
      <c r="H17" s="306">
        <v>346</v>
      </c>
      <c r="I17" s="274">
        <v>194</v>
      </c>
      <c r="J17" s="274">
        <v>152</v>
      </c>
      <c r="K17" s="306">
        <v>127</v>
      </c>
      <c r="L17" s="274">
        <v>75</v>
      </c>
      <c r="M17" s="307">
        <v>52</v>
      </c>
    </row>
    <row r="18" spans="1:13" ht="9" customHeight="1">
      <c r="A18" s="308" t="s">
        <v>244</v>
      </c>
      <c r="B18" s="306">
        <v>311</v>
      </c>
      <c r="C18" s="307">
        <v>171</v>
      </c>
      <c r="D18" s="274">
        <v>140</v>
      </c>
      <c r="E18" s="306">
        <v>13</v>
      </c>
      <c r="F18" s="274">
        <v>4</v>
      </c>
      <c r="G18" s="307">
        <v>9</v>
      </c>
      <c r="H18" s="306">
        <v>184</v>
      </c>
      <c r="I18" s="274">
        <v>90</v>
      </c>
      <c r="J18" s="274">
        <v>94</v>
      </c>
      <c r="K18" s="306">
        <v>114</v>
      </c>
      <c r="L18" s="274">
        <v>77</v>
      </c>
      <c r="M18" s="307">
        <v>37</v>
      </c>
    </row>
    <row r="19" spans="1:13" ht="9" customHeight="1">
      <c r="A19" s="308" t="s">
        <v>250</v>
      </c>
      <c r="B19" s="306">
        <v>1051</v>
      </c>
      <c r="C19" s="307">
        <v>490</v>
      </c>
      <c r="D19" s="274">
        <v>561</v>
      </c>
      <c r="E19" s="306">
        <v>186</v>
      </c>
      <c r="F19" s="274">
        <v>95</v>
      </c>
      <c r="G19" s="307">
        <v>91</v>
      </c>
      <c r="H19" s="306">
        <v>648</v>
      </c>
      <c r="I19" s="274">
        <v>272</v>
      </c>
      <c r="J19" s="274">
        <v>376</v>
      </c>
      <c r="K19" s="306">
        <v>217</v>
      </c>
      <c r="L19" s="274">
        <v>123</v>
      </c>
      <c r="M19" s="307">
        <v>94</v>
      </c>
    </row>
    <row r="20" spans="1:13" ht="9" customHeight="1">
      <c r="A20" s="309" t="s">
        <v>246</v>
      </c>
      <c r="B20" s="306">
        <v>51</v>
      </c>
      <c r="C20" s="307">
        <v>16</v>
      </c>
      <c r="D20" s="274">
        <v>35</v>
      </c>
      <c r="E20" s="306">
        <v>0</v>
      </c>
      <c r="F20" s="274">
        <v>0</v>
      </c>
      <c r="G20" s="307">
        <v>0</v>
      </c>
      <c r="H20" s="306">
        <v>29</v>
      </c>
      <c r="I20" s="274">
        <v>5</v>
      </c>
      <c r="J20" s="274">
        <v>24</v>
      </c>
      <c r="K20" s="306">
        <v>22</v>
      </c>
      <c r="L20" s="274">
        <v>11</v>
      </c>
      <c r="M20" s="307">
        <v>11</v>
      </c>
    </row>
    <row r="21" spans="1:13" ht="9" customHeight="1">
      <c r="A21" s="309" t="s">
        <v>247</v>
      </c>
      <c r="B21" s="306">
        <v>23</v>
      </c>
      <c r="C21" s="307">
        <v>11</v>
      </c>
      <c r="D21" s="274">
        <v>12</v>
      </c>
      <c r="E21" s="306">
        <v>0</v>
      </c>
      <c r="F21" s="274">
        <v>0</v>
      </c>
      <c r="G21" s="307">
        <v>0</v>
      </c>
      <c r="H21" s="306">
        <v>16</v>
      </c>
      <c r="I21" s="274">
        <v>8</v>
      </c>
      <c r="J21" s="274">
        <v>8</v>
      </c>
      <c r="K21" s="306">
        <v>7</v>
      </c>
      <c r="L21" s="274">
        <v>3</v>
      </c>
      <c r="M21" s="307">
        <v>4</v>
      </c>
    </row>
    <row r="22" spans="1:13" ht="9" customHeight="1">
      <c r="A22" s="309" t="s">
        <v>266</v>
      </c>
      <c r="B22" s="306">
        <v>26</v>
      </c>
      <c r="C22" s="307">
        <v>14</v>
      </c>
      <c r="D22" s="274">
        <v>12</v>
      </c>
      <c r="E22" s="306">
        <v>2</v>
      </c>
      <c r="F22" s="274">
        <v>0</v>
      </c>
      <c r="G22" s="307">
        <v>2</v>
      </c>
      <c r="H22" s="306">
        <v>12</v>
      </c>
      <c r="I22" s="274">
        <v>6</v>
      </c>
      <c r="J22" s="274">
        <v>6</v>
      </c>
      <c r="K22" s="306">
        <v>12</v>
      </c>
      <c r="L22" s="274">
        <v>8</v>
      </c>
      <c r="M22" s="307">
        <v>4</v>
      </c>
    </row>
    <row r="23" spans="1:13" ht="9" customHeight="1">
      <c r="A23" s="217">
        <v>2020</v>
      </c>
      <c r="B23" s="306"/>
      <c r="C23" s="307"/>
      <c r="D23" s="274"/>
      <c r="E23" s="274"/>
      <c r="F23" s="274"/>
      <c r="G23" s="307"/>
      <c r="H23" s="307"/>
      <c r="I23" s="274"/>
      <c r="J23" s="274"/>
      <c r="K23" s="274"/>
      <c r="L23" s="274"/>
      <c r="M23" s="307"/>
    </row>
    <row r="24" spans="1:13" ht="9" customHeight="1">
      <c r="A24" s="218" t="s">
        <v>38</v>
      </c>
      <c r="B24" s="306">
        <v>1998</v>
      </c>
      <c r="C24" s="306">
        <v>1000</v>
      </c>
      <c r="D24" s="306">
        <v>998</v>
      </c>
      <c r="E24" s="306">
        <v>306</v>
      </c>
      <c r="F24" s="306">
        <v>138</v>
      </c>
      <c r="G24" s="306">
        <v>168</v>
      </c>
      <c r="H24" s="306">
        <v>1144</v>
      </c>
      <c r="I24" s="306">
        <v>536</v>
      </c>
      <c r="J24" s="306">
        <v>608</v>
      </c>
      <c r="K24" s="306">
        <v>548</v>
      </c>
      <c r="L24" s="306">
        <v>326</v>
      </c>
      <c r="M24" s="306">
        <v>222</v>
      </c>
    </row>
    <row r="25" spans="1:13" ht="9" customHeight="1">
      <c r="A25" s="308" t="s">
        <v>243</v>
      </c>
      <c r="B25" s="306">
        <v>580</v>
      </c>
      <c r="C25" s="307">
        <v>303</v>
      </c>
      <c r="D25" s="274">
        <v>277</v>
      </c>
      <c r="E25" s="306">
        <v>80</v>
      </c>
      <c r="F25" s="274">
        <v>22</v>
      </c>
      <c r="G25" s="307">
        <v>58</v>
      </c>
      <c r="H25" s="306">
        <v>351</v>
      </c>
      <c r="I25" s="274">
        <v>182</v>
      </c>
      <c r="J25" s="274">
        <v>169</v>
      </c>
      <c r="K25" s="306">
        <v>149</v>
      </c>
      <c r="L25" s="274">
        <v>99</v>
      </c>
      <c r="M25" s="307">
        <v>50</v>
      </c>
    </row>
    <row r="26" spans="1:13" ht="9" customHeight="1">
      <c r="A26" s="308" t="s">
        <v>244</v>
      </c>
      <c r="B26" s="306">
        <v>267</v>
      </c>
      <c r="C26" s="307">
        <v>156</v>
      </c>
      <c r="D26" s="274">
        <v>111</v>
      </c>
      <c r="E26" s="306">
        <v>11</v>
      </c>
      <c r="F26" s="274">
        <v>9</v>
      </c>
      <c r="G26" s="307">
        <v>2</v>
      </c>
      <c r="H26" s="306">
        <v>145</v>
      </c>
      <c r="I26" s="274">
        <v>69</v>
      </c>
      <c r="J26" s="274">
        <v>76</v>
      </c>
      <c r="K26" s="306">
        <v>111</v>
      </c>
      <c r="L26" s="274">
        <v>78</v>
      </c>
      <c r="M26" s="307">
        <v>33</v>
      </c>
    </row>
    <row r="27" spans="1:13" ht="9" customHeight="1">
      <c r="A27" s="308" t="s">
        <v>250</v>
      </c>
      <c r="B27" s="306">
        <v>961</v>
      </c>
      <c r="C27" s="307">
        <v>458</v>
      </c>
      <c r="D27" s="274">
        <v>503</v>
      </c>
      <c r="E27" s="306">
        <v>203</v>
      </c>
      <c r="F27" s="274">
        <v>101</v>
      </c>
      <c r="G27" s="307">
        <v>102</v>
      </c>
      <c r="H27" s="306">
        <v>538</v>
      </c>
      <c r="I27" s="274">
        <v>242</v>
      </c>
      <c r="J27" s="274">
        <v>296</v>
      </c>
      <c r="K27" s="306">
        <v>220</v>
      </c>
      <c r="L27" s="274">
        <v>115</v>
      </c>
      <c r="M27" s="307">
        <v>105</v>
      </c>
    </row>
    <row r="28" spans="1:13" ht="9" customHeight="1">
      <c r="A28" s="309" t="s">
        <v>246</v>
      </c>
      <c r="B28" s="306">
        <v>138</v>
      </c>
      <c r="C28" s="307">
        <v>58</v>
      </c>
      <c r="D28" s="274">
        <v>80</v>
      </c>
      <c r="E28" s="306">
        <v>11</v>
      </c>
      <c r="F28" s="274">
        <v>6</v>
      </c>
      <c r="G28" s="307">
        <v>5</v>
      </c>
      <c r="H28" s="306">
        <v>79</v>
      </c>
      <c r="I28" s="274">
        <v>30</v>
      </c>
      <c r="J28" s="274">
        <v>49</v>
      </c>
      <c r="K28" s="306">
        <v>48</v>
      </c>
      <c r="L28" s="274">
        <v>22</v>
      </c>
      <c r="M28" s="307">
        <v>26</v>
      </c>
    </row>
    <row r="29" spans="1:13" ht="9" customHeight="1">
      <c r="A29" s="309" t="s">
        <v>247</v>
      </c>
      <c r="B29" s="306">
        <v>25</v>
      </c>
      <c r="C29" s="307">
        <v>10</v>
      </c>
      <c r="D29" s="274">
        <v>15</v>
      </c>
      <c r="E29" s="306">
        <v>0</v>
      </c>
      <c r="F29" s="274">
        <v>0</v>
      </c>
      <c r="G29" s="307">
        <v>0</v>
      </c>
      <c r="H29" s="306">
        <v>18</v>
      </c>
      <c r="I29" s="274">
        <v>7</v>
      </c>
      <c r="J29" s="274">
        <v>11</v>
      </c>
      <c r="K29" s="306">
        <v>7</v>
      </c>
      <c r="L29" s="274">
        <v>3</v>
      </c>
      <c r="M29" s="307">
        <v>4</v>
      </c>
    </row>
    <row r="30" spans="1:13" ht="9" customHeight="1">
      <c r="A30" s="309" t="s">
        <v>266</v>
      </c>
      <c r="B30" s="306">
        <v>27</v>
      </c>
      <c r="C30" s="307">
        <v>15</v>
      </c>
      <c r="D30" s="274">
        <v>12</v>
      </c>
      <c r="E30" s="306">
        <v>1</v>
      </c>
      <c r="F30" s="274">
        <v>0</v>
      </c>
      <c r="G30" s="307">
        <v>1</v>
      </c>
      <c r="H30" s="306">
        <v>13</v>
      </c>
      <c r="I30" s="274">
        <v>6</v>
      </c>
      <c r="J30" s="274">
        <v>7</v>
      </c>
      <c r="K30" s="306">
        <v>13</v>
      </c>
      <c r="L30" s="274">
        <v>9</v>
      </c>
      <c r="M30" s="307">
        <v>4</v>
      </c>
    </row>
    <row r="31" spans="1:13" ht="9" customHeight="1">
      <c r="A31" s="217">
        <v>2021</v>
      </c>
      <c r="B31" s="306"/>
      <c r="C31" s="307"/>
      <c r="D31" s="274"/>
      <c r="E31" s="274"/>
      <c r="F31" s="274"/>
      <c r="G31" s="307"/>
      <c r="H31" s="307"/>
      <c r="I31" s="274"/>
      <c r="J31" s="274"/>
      <c r="K31" s="274"/>
      <c r="L31" s="274"/>
      <c r="M31" s="307"/>
    </row>
    <row r="32" spans="1:13" ht="9" customHeight="1">
      <c r="A32" s="218" t="s">
        <v>38</v>
      </c>
      <c r="B32" s="306">
        <f>SUM(B33:B38)</f>
        <v>1910</v>
      </c>
      <c r="C32" s="306">
        <f>SUM(C33:C38)</f>
        <v>941</v>
      </c>
      <c r="D32" s="306">
        <f>SUM(D33:D38)</f>
        <v>969</v>
      </c>
      <c r="E32" s="306">
        <f>SUM(E33:E38)</f>
        <v>331</v>
      </c>
      <c r="F32" s="306">
        <f t="shared" ref="F32:G32" si="0">SUM(F33:F38)</f>
        <v>164</v>
      </c>
      <c r="G32" s="306">
        <f t="shared" si="0"/>
        <v>167</v>
      </c>
      <c r="H32" s="306">
        <f>SUM(H33:H38)</f>
        <v>1052</v>
      </c>
      <c r="I32" s="306">
        <f t="shared" ref="I32:J32" si="1">SUM(I33:I38)</f>
        <v>501</v>
      </c>
      <c r="J32" s="306">
        <f t="shared" si="1"/>
        <v>551</v>
      </c>
      <c r="K32" s="306">
        <f>SUM(K33:K38)</f>
        <v>527</v>
      </c>
      <c r="L32" s="306">
        <f t="shared" ref="L32:M32" si="2">SUM(L33:L38)</f>
        <v>276</v>
      </c>
      <c r="M32" s="306">
        <f t="shared" si="2"/>
        <v>251</v>
      </c>
    </row>
    <row r="33" spans="1:17" ht="9" customHeight="1">
      <c r="A33" s="308" t="s">
        <v>243</v>
      </c>
      <c r="B33" s="306">
        <f>SUM(C33:D33)</f>
        <v>494</v>
      </c>
      <c r="C33" s="307">
        <f>+F33+I33+L33</f>
        <v>278</v>
      </c>
      <c r="D33" s="274">
        <f>+G33+J33+M33</f>
        <v>216</v>
      </c>
      <c r="E33" s="306">
        <f>SUM(F33:G33)</f>
        <v>101</v>
      </c>
      <c r="F33" s="274">
        <v>49</v>
      </c>
      <c r="G33" s="307">
        <v>52</v>
      </c>
      <c r="H33" s="306">
        <f>SUM(I33:J33)</f>
        <v>286</v>
      </c>
      <c r="I33" s="274">
        <v>161</v>
      </c>
      <c r="J33" s="274">
        <v>125</v>
      </c>
      <c r="K33" s="306">
        <f>SUM(L33:M33)</f>
        <v>107</v>
      </c>
      <c r="L33" s="274">
        <v>68</v>
      </c>
      <c r="M33" s="307">
        <v>39</v>
      </c>
    </row>
    <row r="34" spans="1:17" ht="9" customHeight="1">
      <c r="A34" s="308" t="s">
        <v>244</v>
      </c>
      <c r="B34" s="306">
        <f t="shared" ref="B34:B38" si="3">SUM(C34:D34)</f>
        <v>277</v>
      </c>
      <c r="C34" s="307">
        <f>+F34+I34+L34</f>
        <v>180</v>
      </c>
      <c r="D34" s="274">
        <f t="shared" ref="D34:D38" si="4">+G34+J34+M34</f>
        <v>97</v>
      </c>
      <c r="E34" s="306">
        <f t="shared" ref="E34:E38" si="5">SUM(F34:G34)</f>
        <v>19</v>
      </c>
      <c r="F34" s="274">
        <v>13</v>
      </c>
      <c r="G34" s="307">
        <v>6</v>
      </c>
      <c r="H34" s="306">
        <f t="shared" ref="H34:H38" si="6">SUM(I34:J34)</f>
        <v>158</v>
      </c>
      <c r="I34" s="274">
        <v>97</v>
      </c>
      <c r="J34" s="274">
        <v>61</v>
      </c>
      <c r="K34" s="306">
        <f t="shared" ref="K34:K38" si="7">SUM(L34:M34)</f>
        <v>100</v>
      </c>
      <c r="L34" s="274">
        <v>70</v>
      </c>
      <c r="M34" s="307">
        <v>30</v>
      </c>
    </row>
    <row r="35" spans="1:17" ht="9" customHeight="1">
      <c r="A35" s="308" t="s">
        <v>250</v>
      </c>
      <c r="B35" s="306">
        <f t="shared" si="3"/>
        <v>965</v>
      </c>
      <c r="C35" s="307">
        <f t="shared" ref="C35:C38" si="8">+F35+I35+L35</f>
        <v>407</v>
      </c>
      <c r="D35" s="274">
        <f t="shared" si="4"/>
        <v>558</v>
      </c>
      <c r="E35" s="306">
        <f t="shared" si="5"/>
        <v>204</v>
      </c>
      <c r="F35" s="274">
        <v>100</v>
      </c>
      <c r="G35" s="307">
        <v>104</v>
      </c>
      <c r="H35" s="306">
        <f t="shared" si="6"/>
        <v>507</v>
      </c>
      <c r="I35" s="274">
        <v>202</v>
      </c>
      <c r="J35" s="274">
        <v>305</v>
      </c>
      <c r="K35" s="306">
        <f t="shared" si="7"/>
        <v>254</v>
      </c>
      <c r="L35" s="274">
        <v>105</v>
      </c>
      <c r="M35" s="307">
        <v>149</v>
      </c>
    </row>
    <row r="36" spans="1:17" ht="9" customHeight="1">
      <c r="A36" s="309" t="s">
        <v>246</v>
      </c>
      <c r="B36" s="306">
        <f t="shared" si="3"/>
        <v>119</v>
      </c>
      <c r="C36" s="307">
        <f t="shared" si="8"/>
        <v>50</v>
      </c>
      <c r="D36" s="274">
        <f t="shared" si="4"/>
        <v>69</v>
      </c>
      <c r="E36" s="306">
        <f t="shared" si="5"/>
        <v>7</v>
      </c>
      <c r="F36" s="274">
        <v>2</v>
      </c>
      <c r="G36" s="307">
        <v>5</v>
      </c>
      <c r="H36" s="306">
        <f t="shared" si="6"/>
        <v>67</v>
      </c>
      <c r="I36" s="274">
        <v>28</v>
      </c>
      <c r="J36" s="274">
        <v>39</v>
      </c>
      <c r="K36" s="306">
        <f t="shared" si="7"/>
        <v>45</v>
      </c>
      <c r="L36" s="274">
        <v>20</v>
      </c>
      <c r="M36" s="307">
        <v>25</v>
      </c>
    </row>
    <row r="37" spans="1:17" ht="9" customHeight="1">
      <c r="A37" s="309" t="s">
        <v>247</v>
      </c>
      <c r="B37" s="306">
        <f t="shared" si="3"/>
        <v>27</v>
      </c>
      <c r="C37" s="307">
        <f t="shared" si="8"/>
        <v>11</v>
      </c>
      <c r="D37" s="274">
        <f t="shared" si="4"/>
        <v>16</v>
      </c>
      <c r="E37" s="306">
        <f t="shared" si="5"/>
        <v>0</v>
      </c>
      <c r="F37" s="274">
        <v>0</v>
      </c>
      <c r="G37" s="307">
        <v>0</v>
      </c>
      <c r="H37" s="306">
        <f t="shared" si="6"/>
        <v>20</v>
      </c>
      <c r="I37" s="274">
        <v>8</v>
      </c>
      <c r="J37" s="274">
        <v>12</v>
      </c>
      <c r="K37" s="306">
        <f t="shared" si="7"/>
        <v>7</v>
      </c>
      <c r="L37" s="274">
        <v>3</v>
      </c>
      <c r="M37" s="307">
        <v>4</v>
      </c>
    </row>
    <row r="38" spans="1:17" ht="9" customHeight="1">
      <c r="A38" s="309" t="s">
        <v>266</v>
      </c>
      <c r="B38" s="306">
        <f t="shared" si="3"/>
        <v>28</v>
      </c>
      <c r="C38" s="307">
        <f t="shared" si="8"/>
        <v>15</v>
      </c>
      <c r="D38" s="274">
        <f t="shared" si="4"/>
        <v>13</v>
      </c>
      <c r="E38" s="306">
        <f t="shared" si="5"/>
        <v>0</v>
      </c>
      <c r="F38" s="274">
        <v>0</v>
      </c>
      <c r="G38" s="307">
        <v>0</v>
      </c>
      <c r="H38" s="306">
        <f t="shared" si="6"/>
        <v>14</v>
      </c>
      <c r="I38" s="274">
        <v>5</v>
      </c>
      <c r="J38" s="274">
        <v>9</v>
      </c>
      <c r="K38" s="306">
        <f t="shared" si="7"/>
        <v>14</v>
      </c>
      <c r="L38" s="274">
        <v>10</v>
      </c>
      <c r="M38" s="307">
        <v>4</v>
      </c>
    </row>
    <row r="39" spans="1:17" ht="9" customHeight="1">
      <c r="A39" s="217">
        <v>2022</v>
      </c>
      <c r="B39" s="306"/>
      <c r="C39" s="307"/>
      <c r="D39" s="274"/>
      <c r="E39" s="274"/>
      <c r="F39" s="274"/>
      <c r="G39" s="307"/>
      <c r="H39" s="307"/>
      <c r="I39" s="274"/>
      <c r="J39" s="274"/>
      <c r="K39" s="274"/>
      <c r="L39" s="274"/>
      <c r="M39" s="307"/>
    </row>
    <row r="40" spans="1:17" ht="9" customHeight="1">
      <c r="A40" s="218" t="s">
        <v>38</v>
      </c>
      <c r="B40" s="306">
        <f>SUM(B41:B46)</f>
        <v>2097</v>
      </c>
      <c r="C40" s="306">
        <f>SUM(C41:C46)</f>
        <v>1003</v>
      </c>
      <c r="D40" s="306">
        <f>SUM(D41:D46)</f>
        <v>1094</v>
      </c>
      <c r="E40" s="306">
        <f>SUM(E41:E46)</f>
        <v>400</v>
      </c>
      <c r="F40" s="306">
        <f t="shared" ref="F40:G40" si="9">SUM(F41:F46)</f>
        <v>199</v>
      </c>
      <c r="G40" s="306">
        <f t="shared" si="9"/>
        <v>201</v>
      </c>
      <c r="H40" s="306">
        <f>SUM(H41:H46)</f>
        <v>1108</v>
      </c>
      <c r="I40" s="306">
        <f t="shared" ref="I40:J40" si="10">SUM(I41:I46)</f>
        <v>467</v>
      </c>
      <c r="J40" s="306">
        <f t="shared" si="10"/>
        <v>641</v>
      </c>
      <c r="K40" s="306">
        <f>SUM(K41:K46)</f>
        <v>589</v>
      </c>
      <c r="L40" s="306">
        <f t="shared" ref="L40:M40" si="11">SUM(L41:L46)</f>
        <v>337</v>
      </c>
      <c r="M40" s="306">
        <f t="shared" si="11"/>
        <v>252</v>
      </c>
    </row>
    <row r="41" spans="1:17" ht="9" customHeight="1">
      <c r="A41" s="308" t="s">
        <v>243</v>
      </c>
      <c r="B41" s="306">
        <f>SUM(C41:D41)</f>
        <v>629</v>
      </c>
      <c r="C41" s="307">
        <f>+F41+I41+L41</f>
        <v>333</v>
      </c>
      <c r="D41" s="274">
        <f>+G41+J41+M41</f>
        <v>296</v>
      </c>
      <c r="E41" s="306">
        <f>SUM(F41:G41)</f>
        <v>95</v>
      </c>
      <c r="F41" s="274">
        <v>44</v>
      </c>
      <c r="G41" s="307">
        <v>51</v>
      </c>
      <c r="H41" s="306">
        <f>SUM(I41:J41)</f>
        <v>381</v>
      </c>
      <c r="I41" s="274">
        <v>189</v>
      </c>
      <c r="J41" s="274">
        <v>192</v>
      </c>
      <c r="K41" s="306">
        <f>SUM(L41:M41)</f>
        <v>153</v>
      </c>
      <c r="L41" s="274">
        <v>100</v>
      </c>
      <c r="M41" s="307">
        <v>53</v>
      </c>
      <c r="O41" s="311"/>
      <c r="P41" s="311"/>
      <c r="Q41" s="310"/>
    </row>
    <row r="42" spans="1:17" ht="9" customHeight="1">
      <c r="A42" s="308" t="s">
        <v>244</v>
      </c>
      <c r="B42" s="306">
        <f t="shared" ref="B42:B46" si="12">SUM(C42:D42)</f>
        <v>290</v>
      </c>
      <c r="C42" s="307">
        <f>+F42+I42+L42</f>
        <v>169</v>
      </c>
      <c r="D42" s="274">
        <f>+G42+J42+M42</f>
        <v>121</v>
      </c>
      <c r="E42" s="306">
        <f t="shared" ref="E42:E46" si="13">SUM(F42:G42)</f>
        <v>11</v>
      </c>
      <c r="F42" s="521">
        <v>7</v>
      </c>
      <c r="G42" s="522">
        <v>4</v>
      </c>
      <c r="H42" s="306">
        <f t="shared" ref="H42:H46" si="14">SUM(I42:J42)</f>
        <v>160</v>
      </c>
      <c r="I42" s="523">
        <v>81</v>
      </c>
      <c r="J42" s="521">
        <v>79</v>
      </c>
      <c r="K42" s="306">
        <f t="shared" ref="K42:K46" si="15">SUM(L42:M42)</f>
        <v>119</v>
      </c>
      <c r="L42" s="521">
        <v>81</v>
      </c>
      <c r="M42" s="523">
        <v>38</v>
      </c>
      <c r="O42" s="311"/>
      <c r="P42" s="311"/>
    </row>
    <row r="43" spans="1:17" ht="9" customHeight="1">
      <c r="A43" s="308" t="s">
        <v>250</v>
      </c>
      <c r="B43" s="306">
        <f t="shared" si="12"/>
        <v>1019</v>
      </c>
      <c r="C43" s="307">
        <f t="shared" ref="C43:D46" si="16">+F43+I43+L43</f>
        <v>433</v>
      </c>
      <c r="D43" s="274">
        <f t="shared" si="16"/>
        <v>586</v>
      </c>
      <c r="E43" s="306">
        <f t="shared" si="13"/>
        <v>291</v>
      </c>
      <c r="F43" s="274">
        <v>147</v>
      </c>
      <c r="G43" s="307">
        <v>144</v>
      </c>
      <c r="H43" s="306">
        <f t="shared" si="14"/>
        <v>472</v>
      </c>
      <c r="I43" s="274">
        <v>158</v>
      </c>
      <c r="J43" s="274">
        <v>314</v>
      </c>
      <c r="K43" s="306">
        <f t="shared" si="15"/>
        <v>256</v>
      </c>
      <c r="L43" s="274">
        <v>128</v>
      </c>
      <c r="M43" s="307">
        <v>128</v>
      </c>
      <c r="O43" s="311"/>
      <c r="P43" s="311"/>
    </row>
    <row r="44" spans="1:17" ht="9" customHeight="1">
      <c r="A44" s="309" t="s">
        <v>246</v>
      </c>
      <c r="B44" s="306">
        <f t="shared" si="12"/>
        <v>101</v>
      </c>
      <c r="C44" s="307">
        <f t="shared" si="16"/>
        <v>38</v>
      </c>
      <c r="D44" s="274">
        <f t="shared" si="16"/>
        <v>63</v>
      </c>
      <c r="E44" s="306">
        <f t="shared" si="13"/>
        <v>3</v>
      </c>
      <c r="F44" s="274">
        <v>1</v>
      </c>
      <c r="G44" s="307">
        <v>2</v>
      </c>
      <c r="H44" s="306">
        <f t="shared" si="14"/>
        <v>63</v>
      </c>
      <c r="I44" s="274">
        <v>25</v>
      </c>
      <c r="J44" s="274">
        <v>38</v>
      </c>
      <c r="K44" s="306">
        <f t="shared" si="15"/>
        <v>35</v>
      </c>
      <c r="L44" s="274">
        <v>12</v>
      </c>
      <c r="M44" s="307">
        <v>23</v>
      </c>
      <c r="O44" s="311"/>
      <c r="P44" s="311"/>
    </row>
    <row r="45" spans="1:17" ht="9" customHeight="1">
      <c r="A45" s="309" t="s">
        <v>247</v>
      </c>
      <c r="B45" s="306">
        <f t="shared" si="12"/>
        <v>30</v>
      </c>
      <c r="C45" s="307">
        <f t="shared" si="16"/>
        <v>14</v>
      </c>
      <c r="D45" s="274">
        <f t="shared" si="16"/>
        <v>16</v>
      </c>
      <c r="E45" s="306">
        <f t="shared" si="13"/>
        <v>0</v>
      </c>
      <c r="F45" s="274">
        <v>0</v>
      </c>
      <c r="G45" s="307">
        <v>0</v>
      </c>
      <c r="H45" s="306">
        <f t="shared" si="14"/>
        <v>18</v>
      </c>
      <c r="I45" s="274">
        <v>8</v>
      </c>
      <c r="J45" s="274">
        <v>10</v>
      </c>
      <c r="K45" s="306">
        <f t="shared" si="15"/>
        <v>12</v>
      </c>
      <c r="L45" s="274">
        <v>6</v>
      </c>
      <c r="M45" s="307">
        <v>6</v>
      </c>
      <c r="O45" s="311"/>
      <c r="P45" s="311"/>
    </row>
    <row r="46" spans="1:17" ht="9" customHeight="1">
      <c r="A46" s="309" t="s">
        <v>266</v>
      </c>
      <c r="B46" s="306">
        <f t="shared" si="12"/>
        <v>28</v>
      </c>
      <c r="C46" s="307">
        <f t="shared" si="16"/>
        <v>16</v>
      </c>
      <c r="D46" s="274">
        <f t="shared" si="16"/>
        <v>12</v>
      </c>
      <c r="E46" s="306">
        <f t="shared" si="13"/>
        <v>0</v>
      </c>
      <c r="F46" s="274">
        <v>0</v>
      </c>
      <c r="G46" s="307">
        <v>0</v>
      </c>
      <c r="H46" s="306">
        <f t="shared" si="14"/>
        <v>14</v>
      </c>
      <c r="I46" s="274">
        <v>6</v>
      </c>
      <c r="J46" s="274">
        <v>8</v>
      </c>
      <c r="K46" s="306">
        <f t="shared" si="15"/>
        <v>14</v>
      </c>
      <c r="L46" s="274">
        <v>10</v>
      </c>
      <c r="M46" s="307">
        <v>4</v>
      </c>
      <c r="O46" s="311"/>
      <c r="P46" s="311"/>
    </row>
    <row r="47" spans="1:17" ht="4.9000000000000004" customHeight="1" thickBot="1">
      <c r="A47" s="227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</row>
    <row r="48" spans="1:17" s="313" customFormat="1" ht="9" customHeight="1" thickTop="1">
      <c r="A48" s="312" t="s">
        <v>136</v>
      </c>
    </row>
    <row r="49" spans="3:11">
      <c r="C49" s="310"/>
      <c r="D49" s="310"/>
      <c r="E49" s="310"/>
      <c r="H49" s="310"/>
      <c r="K49" s="310"/>
    </row>
    <row r="50" spans="3:11">
      <c r="E50" s="310"/>
      <c r="H50" s="310"/>
      <c r="K50" s="310"/>
    </row>
  </sheetData>
  <mergeCells count="10">
    <mergeCell ref="A1:M1"/>
    <mergeCell ref="A3:A5"/>
    <mergeCell ref="B3:D3"/>
    <mergeCell ref="E3:M3"/>
    <mergeCell ref="B4:B5"/>
    <mergeCell ref="C4:C5"/>
    <mergeCell ref="D4:D5"/>
    <mergeCell ref="E4:G4"/>
    <mergeCell ref="H4:J4"/>
    <mergeCell ref="K4:M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2FF0D-083E-4FE9-BBFF-D2D01508A92D}">
  <sheetPr codeName="Sheet10"/>
  <dimension ref="A1:K19"/>
  <sheetViews>
    <sheetView showGridLines="0" zoomScaleNormal="100" workbookViewId="0">
      <selection sqref="A1:H1"/>
    </sheetView>
  </sheetViews>
  <sheetFormatPr defaultRowHeight="12.5"/>
  <cols>
    <col min="1" max="1" width="17" customWidth="1"/>
    <col min="2" max="4" width="10" customWidth="1"/>
  </cols>
  <sheetData>
    <row r="1" spans="1:11" ht="30" customHeight="1">
      <c r="A1" s="584" t="s">
        <v>549</v>
      </c>
      <c r="B1" s="584"/>
      <c r="C1" s="584"/>
      <c r="D1" s="584"/>
      <c r="E1" s="584"/>
      <c r="F1" s="584"/>
      <c r="G1" s="584"/>
      <c r="H1" s="584"/>
      <c r="K1" s="548" t="s">
        <v>612</v>
      </c>
    </row>
    <row r="2" spans="1:11" ht="9" customHeight="1">
      <c r="A2" s="173" t="s">
        <v>38</v>
      </c>
      <c r="B2" s="173"/>
    </row>
    <row r="3" spans="1:11" ht="10" customHeight="1">
      <c r="A3" s="158"/>
      <c r="B3" s="179" t="s">
        <v>125</v>
      </c>
      <c r="C3" s="159" t="s">
        <v>127</v>
      </c>
      <c r="D3" s="159" t="s">
        <v>128</v>
      </c>
      <c r="E3" s="159" t="s">
        <v>69</v>
      </c>
      <c r="F3" s="159" t="s">
        <v>438</v>
      </c>
      <c r="G3" s="159" t="s">
        <v>561</v>
      </c>
      <c r="H3" s="159" t="s">
        <v>562</v>
      </c>
    </row>
    <row r="4" spans="1:11" ht="5.15" customHeight="1">
      <c r="A4" s="160"/>
      <c r="B4" s="180"/>
    </row>
    <row r="5" spans="1:11" ht="10.15" customHeight="1">
      <c r="A5" s="181" t="s">
        <v>0</v>
      </c>
      <c r="B5" s="182" t="s">
        <v>129</v>
      </c>
      <c r="C5" s="183">
        <v>176949.31631377881</v>
      </c>
      <c r="D5" s="183">
        <v>175106.71427958095</v>
      </c>
      <c r="E5" s="183">
        <v>183128.42603814107</v>
      </c>
      <c r="F5" s="183">
        <v>175919.54354456806</v>
      </c>
      <c r="G5" s="183">
        <v>172609.40346067719</v>
      </c>
      <c r="H5" s="183">
        <v>108431.57628999997</v>
      </c>
      <c r="I5" s="184"/>
      <c r="J5" s="184"/>
    </row>
    <row r="6" spans="1:11" ht="10.15" customHeight="1">
      <c r="A6" s="185" t="s">
        <v>130</v>
      </c>
      <c r="B6" s="186" t="s">
        <v>131</v>
      </c>
      <c r="C6" s="184">
        <v>102584.03804643883</v>
      </c>
      <c r="D6" s="184">
        <v>101364.50267693473</v>
      </c>
      <c r="E6" s="184">
        <v>107393.62797876468</v>
      </c>
      <c r="F6" s="184">
        <v>103171.40803873443</v>
      </c>
      <c r="G6" s="184">
        <v>93179.737064307963</v>
      </c>
      <c r="H6" s="184">
        <v>57648.888989999978</v>
      </c>
      <c r="I6" s="184"/>
      <c r="J6" s="184"/>
    </row>
    <row r="7" spans="1:11" ht="10.15" customHeight="1">
      <c r="A7" s="185" t="s">
        <v>132</v>
      </c>
      <c r="B7" s="186" t="s">
        <v>133</v>
      </c>
      <c r="C7" s="184">
        <v>41073.511948156607</v>
      </c>
      <c r="D7" s="184">
        <v>38890.531940703593</v>
      </c>
      <c r="E7" s="184">
        <v>38123.499269398322</v>
      </c>
      <c r="F7" s="184">
        <v>37688.024360665026</v>
      </c>
      <c r="G7" s="184">
        <v>38601.420767120275</v>
      </c>
      <c r="H7" s="184">
        <v>26032.600399999996</v>
      </c>
      <c r="I7" s="184"/>
      <c r="J7" s="184"/>
    </row>
    <row r="8" spans="1:11" ht="10.15" customHeight="1">
      <c r="A8" s="185" t="s">
        <v>134</v>
      </c>
      <c r="B8" s="186" t="s">
        <v>135</v>
      </c>
      <c r="C8" s="184">
        <v>33291.766319183371</v>
      </c>
      <c r="D8" s="184">
        <v>34851.679661942646</v>
      </c>
      <c r="E8" s="184">
        <v>37611.298789978049</v>
      </c>
      <c r="F8" s="184">
        <v>35060.111145168594</v>
      </c>
      <c r="G8" s="184">
        <v>40828.245629248973</v>
      </c>
      <c r="H8" s="184">
        <v>24750.086899999998</v>
      </c>
      <c r="I8" s="184"/>
      <c r="J8" s="184"/>
    </row>
    <row r="9" spans="1:11" ht="5.15" customHeight="1" thickBot="1">
      <c r="A9" s="170"/>
      <c r="B9" s="187"/>
      <c r="C9" s="171"/>
      <c r="D9" s="171"/>
      <c r="E9" s="171"/>
      <c r="F9" s="171"/>
      <c r="G9" s="171"/>
      <c r="H9" s="171"/>
    </row>
    <row r="10" spans="1:11" ht="10.15" customHeight="1" thickTop="1">
      <c r="A10" s="188" t="s">
        <v>136</v>
      </c>
      <c r="B10" s="189"/>
    </row>
    <row r="12" spans="1:11">
      <c r="C12" s="190"/>
      <c r="D12" s="190"/>
      <c r="E12" s="190"/>
      <c r="F12" s="190"/>
    </row>
    <row r="13" spans="1:11">
      <c r="C13" s="190"/>
      <c r="D13" s="190"/>
      <c r="E13" s="190"/>
      <c r="F13" s="190"/>
    </row>
    <row r="14" spans="1:11">
      <c r="C14" s="190"/>
      <c r="D14" s="190"/>
      <c r="E14" s="190"/>
      <c r="F14" s="190"/>
    </row>
    <row r="15" spans="1:11">
      <c r="C15" s="190"/>
      <c r="D15" s="190"/>
      <c r="E15" s="190"/>
      <c r="F15" s="190"/>
    </row>
    <row r="16" spans="1:11">
      <c r="C16" s="184"/>
      <c r="D16" s="184"/>
      <c r="E16" s="184"/>
    </row>
    <row r="17" spans="3:8">
      <c r="C17" s="184"/>
      <c r="D17" s="184"/>
      <c r="E17" s="184"/>
      <c r="F17" s="184"/>
      <c r="G17" s="184"/>
      <c r="H17" s="184"/>
    </row>
    <row r="18" spans="3:8">
      <c r="C18" s="184"/>
      <c r="D18" s="184"/>
      <c r="E18" s="184"/>
      <c r="F18" s="184"/>
      <c r="G18" s="184"/>
      <c r="H18" s="184"/>
    </row>
    <row r="19" spans="3:8">
      <c r="C19" s="184"/>
      <c r="D19" s="184"/>
      <c r="E19" s="184"/>
      <c r="F19" s="184"/>
      <c r="G19" s="184"/>
      <c r="H19" s="184"/>
    </row>
  </sheetData>
  <mergeCells count="1">
    <mergeCell ref="A1:H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8521C-BB9A-4016-A4F9-FFBB705DE65A}">
  <sheetPr codeName="Sheet40"/>
  <dimension ref="A1:Q49"/>
  <sheetViews>
    <sheetView showGridLines="0" zoomScaleNormal="100" workbookViewId="0">
      <selection sqref="A1:N1"/>
    </sheetView>
  </sheetViews>
  <sheetFormatPr defaultRowHeight="12.5"/>
  <cols>
    <col min="1" max="1" width="13.81640625" customWidth="1"/>
    <col min="2" max="14" width="6.7265625" customWidth="1"/>
    <col min="15" max="15" width="8.81640625" style="317" customWidth="1"/>
  </cols>
  <sheetData>
    <row r="1" spans="1:17" ht="30" customHeight="1">
      <c r="A1" s="584" t="s">
        <v>473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/>
      <c r="Q1" s="548" t="s">
        <v>612</v>
      </c>
    </row>
    <row r="2" spans="1:17" ht="9" customHeight="1">
      <c r="A2" s="212"/>
      <c r="B2" s="212"/>
      <c r="C2" s="212"/>
      <c r="D2" s="213"/>
      <c r="E2" s="213"/>
      <c r="F2" s="213"/>
      <c r="G2" s="213"/>
      <c r="H2" s="213"/>
      <c r="I2" s="213"/>
      <c r="J2" s="213"/>
      <c r="K2" s="213"/>
      <c r="L2" s="213"/>
      <c r="N2" s="214" t="s">
        <v>18</v>
      </c>
      <c r="O2"/>
    </row>
    <row r="3" spans="1:17" ht="9" customHeight="1">
      <c r="A3" s="669" t="s">
        <v>257</v>
      </c>
      <c r="B3" s="680" t="s">
        <v>267</v>
      </c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/>
    </row>
    <row r="4" spans="1:17" ht="10.15" customHeight="1">
      <c r="A4" s="669"/>
      <c r="B4" s="682" t="s">
        <v>0</v>
      </c>
      <c r="C4" s="684" t="s">
        <v>268</v>
      </c>
      <c r="D4" s="685"/>
      <c r="E4" s="685"/>
      <c r="F4" s="685"/>
      <c r="G4" s="685"/>
      <c r="H4" s="685"/>
      <c r="I4" s="686"/>
      <c r="J4" s="683" t="s">
        <v>269</v>
      </c>
      <c r="K4" s="683"/>
      <c r="L4" s="683"/>
      <c r="M4" s="683"/>
      <c r="N4" s="684"/>
      <c r="O4"/>
    </row>
    <row r="5" spans="1:17" ht="30" customHeight="1">
      <c r="A5" s="669"/>
      <c r="B5" s="683"/>
      <c r="C5" s="314" t="s">
        <v>0</v>
      </c>
      <c r="D5" s="679" t="s">
        <v>270</v>
      </c>
      <c r="E5" s="687"/>
      <c r="F5" s="679" t="s">
        <v>271</v>
      </c>
      <c r="G5" s="687"/>
      <c r="H5" s="679" t="s">
        <v>272</v>
      </c>
      <c r="I5" s="688"/>
      <c r="J5" s="314" t="s">
        <v>0</v>
      </c>
      <c r="K5" s="678" t="s">
        <v>270</v>
      </c>
      <c r="L5" s="678"/>
      <c r="M5" s="678" t="s">
        <v>273</v>
      </c>
      <c r="N5" s="679"/>
      <c r="O5"/>
    </row>
    <row r="6" spans="1:17" ht="10.15" customHeight="1">
      <c r="A6" s="669"/>
      <c r="B6" s="315" t="s">
        <v>260</v>
      </c>
      <c r="C6" s="315" t="s">
        <v>260</v>
      </c>
      <c r="D6" s="315" t="s">
        <v>261</v>
      </c>
      <c r="E6" s="315" t="s">
        <v>262</v>
      </c>
      <c r="F6" s="315" t="s">
        <v>261</v>
      </c>
      <c r="G6" s="315" t="s">
        <v>262</v>
      </c>
      <c r="H6" s="315" t="s">
        <v>261</v>
      </c>
      <c r="I6" s="315" t="s">
        <v>262</v>
      </c>
      <c r="J6" s="315" t="s">
        <v>260</v>
      </c>
      <c r="K6" s="315" t="s">
        <v>261</v>
      </c>
      <c r="L6" s="315" t="s">
        <v>262</v>
      </c>
      <c r="M6" s="315" t="s">
        <v>261</v>
      </c>
      <c r="N6" s="315" t="s">
        <v>262</v>
      </c>
      <c r="O6"/>
    </row>
    <row r="7" spans="1:17" ht="4.9000000000000004" customHeight="1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O7"/>
    </row>
    <row r="8" spans="1:17" ht="9" customHeight="1">
      <c r="A8" s="217">
        <v>2018</v>
      </c>
      <c r="B8" s="307"/>
      <c r="C8" s="307"/>
      <c r="D8" s="273"/>
      <c r="E8" s="273"/>
      <c r="F8" s="273"/>
      <c r="G8" s="273"/>
      <c r="H8" s="273"/>
      <c r="I8" s="273"/>
      <c r="J8" s="273"/>
      <c r="K8" s="273"/>
      <c r="L8" s="273"/>
      <c r="M8" s="151"/>
      <c r="N8" s="151"/>
      <c r="O8"/>
    </row>
    <row r="9" spans="1:17" ht="9" customHeight="1">
      <c r="A9" s="218" t="s">
        <v>38</v>
      </c>
      <c r="B9" s="316">
        <v>1877</v>
      </c>
      <c r="C9" s="316">
        <v>583</v>
      </c>
      <c r="D9" s="316">
        <v>14</v>
      </c>
      <c r="E9" s="316">
        <v>14</v>
      </c>
      <c r="F9" s="316">
        <v>91</v>
      </c>
      <c r="G9" s="316">
        <v>151</v>
      </c>
      <c r="H9" s="316">
        <v>218</v>
      </c>
      <c r="I9" s="316">
        <v>95</v>
      </c>
      <c r="J9" s="316">
        <v>1294</v>
      </c>
      <c r="K9" s="316">
        <v>420</v>
      </c>
      <c r="L9" s="316">
        <v>246</v>
      </c>
      <c r="M9" s="316">
        <v>322</v>
      </c>
      <c r="N9" s="316">
        <v>306</v>
      </c>
      <c r="O9"/>
    </row>
    <row r="10" spans="1:17" ht="9" customHeight="1">
      <c r="A10" s="308" t="s">
        <v>243</v>
      </c>
      <c r="B10" s="316">
        <v>461</v>
      </c>
      <c r="C10" s="316">
        <v>192</v>
      </c>
      <c r="D10" s="464">
        <v>5</v>
      </c>
      <c r="E10" s="464">
        <v>2</v>
      </c>
      <c r="F10" s="464">
        <v>20</v>
      </c>
      <c r="G10" s="464">
        <v>23</v>
      </c>
      <c r="H10" s="464">
        <v>132</v>
      </c>
      <c r="I10" s="464">
        <v>10</v>
      </c>
      <c r="J10" s="316">
        <v>269</v>
      </c>
      <c r="K10" s="464">
        <v>116</v>
      </c>
      <c r="L10" s="464">
        <v>38</v>
      </c>
      <c r="M10" s="464">
        <v>37</v>
      </c>
      <c r="N10" s="464">
        <v>78</v>
      </c>
      <c r="O10"/>
    </row>
    <row r="11" spans="1:17" ht="9" customHeight="1">
      <c r="A11" s="308" t="s">
        <v>244</v>
      </c>
      <c r="B11" s="316">
        <v>302</v>
      </c>
      <c r="C11" s="316">
        <v>90</v>
      </c>
      <c r="D11" s="464">
        <v>0</v>
      </c>
      <c r="E11" s="464">
        <v>0</v>
      </c>
      <c r="F11" s="464">
        <v>12</v>
      </c>
      <c r="G11" s="464">
        <v>23</v>
      </c>
      <c r="H11" s="464">
        <v>43</v>
      </c>
      <c r="I11" s="464">
        <v>12</v>
      </c>
      <c r="J11" s="316">
        <v>212</v>
      </c>
      <c r="K11" s="464">
        <v>96</v>
      </c>
      <c r="L11" s="464">
        <v>59</v>
      </c>
      <c r="M11" s="464">
        <v>21</v>
      </c>
      <c r="N11" s="464">
        <v>36</v>
      </c>
      <c r="O11"/>
    </row>
    <row r="12" spans="1:17" ht="9" customHeight="1">
      <c r="A12" s="308" t="s">
        <v>250</v>
      </c>
      <c r="B12" s="316">
        <v>1016</v>
      </c>
      <c r="C12" s="316">
        <v>255</v>
      </c>
      <c r="D12" s="464">
        <v>9</v>
      </c>
      <c r="E12" s="464">
        <v>9</v>
      </c>
      <c r="F12" s="464">
        <v>53</v>
      </c>
      <c r="G12" s="464">
        <v>87</v>
      </c>
      <c r="H12" s="464">
        <v>37</v>
      </c>
      <c r="I12" s="464">
        <v>60</v>
      </c>
      <c r="J12" s="316">
        <v>761</v>
      </c>
      <c r="K12" s="464">
        <v>179</v>
      </c>
      <c r="L12" s="464">
        <v>136</v>
      </c>
      <c r="M12" s="464">
        <v>260</v>
      </c>
      <c r="N12" s="464">
        <v>186</v>
      </c>
      <c r="O12"/>
    </row>
    <row r="13" spans="1:17" ht="9" customHeight="1">
      <c r="A13" s="309" t="s">
        <v>246</v>
      </c>
      <c r="B13" s="316">
        <v>52</v>
      </c>
      <c r="C13" s="316">
        <v>31</v>
      </c>
      <c r="D13" s="464">
        <v>0</v>
      </c>
      <c r="E13" s="464">
        <v>3</v>
      </c>
      <c r="F13" s="464">
        <v>4</v>
      </c>
      <c r="G13" s="464">
        <v>15</v>
      </c>
      <c r="H13" s="464">
        <v>4</v>
      </c>
      <c r="I13" s="464">
        <v>5</v>
      </c>
      <c r="J13" s="316">
        <v>21</v>
      </c>
      <c r="K13" s="464">
        <v>13</v>
      </c>
      <c r="L13" s="464">
        <v>8</v>
      </c>
      <c r="M13" s="464">
        <v>0</v>
      </c>
      <c r="N13" s="464">
        <v>0</v>
      </c>
      <c r="O13"/>
    </row>
    <row r="14" spans="1:17" ht="9" customHeight="1">
      <c r="A14" s="309" t="s">
        <v>247</v>
      </c>
      <c r="B14" s="316">
        <v>19</v>
      </c>
      <c r="C14" s="316">
        <v>8</v>
      </c>
      <c r="D14" s="464">
        <v>0</v>
      </c>
      <c r="E14" s="464">
        <v>0</v>
      </c>
      <c r="F14" s="464">
        <v>2</v>
      </c>
      <c r="G14" s="464">
        <v>3</v>
      </c>
      <c r="H14" s="464">
        <v>0</v>
      </c>
      <c r="I14" s="464">
        <v>3</v>
      </c>
      <c r="J14" s="316">
        <v>11</v>
      </c>
      <c r="K14" s="464">
        <v>6</v>
      </c>
      <c r="L14" s="464">
        <v>3</v>
      </c>
      <c r="M14" s="464">
        <v>2</v>
      </c>
      <c r="N14" s="464">
        <v>0</v>
      </c>
      <c r="O14"/>
    </row>
    <row r="15" spans="1:17" ht="9" customHeight="1">
      <c r="A15" s="309" t="s">
        <v>266</v>
      </c>
      <c r="B15" s="316">
        <v>27</v>
      </c>
      <c r="C15" s="316">
        <v>7</v>
      </c>
      <c r="D15" s="464">
        <v>0</v>
      </c>
      <c r="E15" s="464">
        <v>0</v>
      </c>
      <c r="F15" s="464">
        <v>0</v>
      </c>
      <c r="G15" s="464">
        <v>0</v>
      </c>
      <c r="H15" s="464">
        <v>2</v>
      </c>
      <c r="I15" s="464">
        <v>5</v>
      </c>
      <c r="J15" s="316">
        <v>20</v>
      </c>
      <c r="K15" s="464">
        <v>10</v>
      </c>
      <c r="L15" s="464">
        <v>2</v>
      </c>
      <c r="M15" s="464">
        <v>2</v>
      </c>
      <c r="N15" s="464">
        <v>6</v>
      </c>
      <c r="O15"/>
    </row>
    <row r="16" spans="1:17" ht="9" customHeight="1">
      <c r="A16" s="217">
        <v>2019</v>
      </c>
      <c r="B16" s="307"/>
      <c r="C16" s="307"/>
      <c r="D16" s="273"/>
      <c r="E16" s="273"/>
      <c r="F16" s="273"/>
      <c r="G16" s="273"/>
      <c r="H16" s="273"/>
      <c r="I16" s="273"/>
      <c r="J16" s="273"/>
      <c r="K16" s="273"/>
      <c r="L16" s="273"/>
      <c r="M16" s="151"/>
      <c r="N16" s="151"/>
      <c r="O16"/>
    </row>
    <row r="17" spans="1:15" ht="9" customHeight="1">
      <c r="A17" s="218" t="s">
        <v>38</v>
      </c>
      <c r="B17" s="316">
        <v>1998</v>
      </c>
      <c r="C17" s="316">
        <v>596</v>
      </c>
      <c r="D17" s="316">
        <v>14</v>
      </c>
      <c r="E17" s="316">
        <v>17</v>
      </c>
      <c r="F17" s="316">
        <v>106</v>
      </c>
      <c r="G17" s="316">
        <v>155</v>
      </c>
      <c r="H17" s="316">
        <v>187</v>
      </c>
      <c r="I17" s="316">
        <v>117</v>
      </c>
      <c r="J17" s="316">
        <v>1402</v>
      </c>
      <c r="K17" s="316">
        <v>390</v>
      </c>
      <c r="L17" s="316">
        <v>295</v>
      </c>
      <c r="M17" s="316">
        <v>297</v>
      </c>
      <c r="N17" s="316">
        <v>420</v>
      </c>
      <c r="O17"/>
    </row>
    <row r="18" spans="1:15" ht="9" customHeight="1">
      <c r="A18" s="308" t="s">
        <v>243</v>
      </c>
      <c r="B18" s="316">
        <v>536</v>
      </c>
      <c r="C18" s="316">
        <v>198</v>
      </c>
      <c r="D18" s="464">
        <v>5</v>
      </c>
      <c r="E18" s="464">
        <v>3</v>
      </c>
      <c r="F18" s="464">
        <v>18</v>
      </c>
      <c r="G18" s="464">
        <v>26</v>
      </c>
      <c r="H18" s="464">
        <v>122</v>
      </c>
      <c r="I18" s="464">
        <v>24</v>
      </c>
      <c r="J18" s="316">
        <v>338</v>
      </c>
      <c r="K18" s="464">
        <v>85</v>
      </c>
      <c r="L18" s="464">
        <v>56</v>
      </c>
      <c r="M18" s="464">
        <v>62</v>
      </c>
      <c r="N18" s="464">
        <v>135</v>
      </c>
      <c r="O18"/>
    </row>
    <row r="19" spans="1:15" ht="9" customHeight="1">
      <c r="A19" s="308" t="s">
        <v>244</v>
      </c>
      <c r="B19" s="316">
        <v>311</v>
      </c>
      <c r="C19" s="316">
        <v>93</v>
      </c>
      <c r="D19" s="464">
        <v>0</v>
      </c>
      <c r="E19" s="464">
        <v>0</v>
      </c>
      <c r="F19" s="464">
        <v>22</v>
      </c>
      <c r="G19" s="464">
        <v>15</v>
      </c>
      <c r="H19" s="464">
        <v>37</v>
      </c>
      <c r="I19" s="464">
        <v>19</v>
      </c>
      <c r="J19" s="316">
        <v>218</v>
      </c>
      <c r="K19" s="464">
        <v>93</v>
      </c>
      <c r="L19" s="464">
        <v>67</v>
      </c>
      <c r="M19" s="464">
        <v>19</v>
      </c>
      <c r="N19" s="464">
        <v>39</v>
      </c>
      <c r="O19"/>
    </row>
    <row r="20" spans="1:15" ht="9" customHeight="1">
      <c r="A20" s="308" t="s">
        <v>250</v>
      </c>
      <c r="B20" s="316">
        <v>1051</v>
      </c>
      <c r="C20" s="316">
        <v>261</v>
      </c>
      <c r="D20" s="464">
        <v>9</v>
      </c>
      <c r="E20" s="464">
        <v>12</v>
      </c>
      <c r="F20" s="464">
        <v>63</v>
      </c>
      <c r="G20" s="464">
        <v>89</v>
      </c>
      <c r="H20" s="464">
        <v>24</v>
      </c>
      <c r="I20" s="464">
        <v>64</v>
      </c>
      <c r="J20" s="316">
        <v>790</v>
      </c>
      <c r="K20" s="464">
        <v>181</v>
      </c>
      <c r="L20" s="464">
        <v>158</v>
      </c>
      <c r="M20" s="464">
        <v>213</v>
      </c>
      <c r="N20" s="464">
        <v>238</v>
      </c>
      <c r="O20"/>
    </row>
    <row r="21" spans="1:15" ht="9" customHeight="1">
      <c r="A21" s="309" t="s">
        <v>246</v>
      </c>
      <c r="B21" s="316">
        <v>51</v>
      </c>
      <c r="C21" s="316">
        <v>27</v>
      </c>
      <c r="D21" s="464">
        <v>0</v>
      </c>
      <c r="E21" s="464">
        <v>1</v>
      </c>
      <c r="F21" s="464">
        <v>1</v>
      </c>
      <c r="G21" s="464">
        <v>21</v>
      </c>
      <c r="H21" s="464">
        <v>1</v>
      </c>
      <c r="I21" s="464">
        <v>3</v>
      </c>
      <c r="J21" s="316">
        <v>24</v>
      </c>
      <c r="K21" s="464">
        <v>14</v>
      </c>
      <c r="L21" s="464">
        <v>10</v>
      </c>
      <c r="M21" s="464">
        <v>0</v>
      </c>
      <c r="N21" s="464">
        <v>0</v>
      </c>
      <c r="O21"/>
    </row>
    <row r="22" spans="1:15" ht="9" customHeight="1">
      <c r="A22" s="309" t="s">
        <v>247</v>
      </c>
      <c r="B22" s="316">
        <v>23</v>
      </c>
      <c r="C22" s="316">
        <v>11</v>
      </c>
      <c r="D22" s="464">
        <v>0</v>
      </c>
      <c r="E22" s="464">
        <v>1</v>
      </c>
      <c r="F22" s="464">
        <v>2</v>
      </c>
      <c r="G22" s="464">
        <v>4</v>
      </c>
      <c r="H22" s="464">
        <v>1</v>
      </c>
      <c r="I22" s="464">
        <v>3</v>
      </c>
      <c r="J22" s="316">
        <v>12</v>
      </c>
      <c r="K22" s="464">
        <v>7</v>
      </c>
      <c r="L22" s="464">
        <v>2</v>
      </c>
      <c r="M22" s="464">
        <v>1</v>
      </c>
      <c r="N22" s="464">
        <v>2</v>
      </c>
      <c r="O22"/>
    </row>
    <row r="23" spans="1:15" ht="9" customHeight="1">
      <c r="A23" s="309" t="s">
        <v>266</v>
      </c>
      <c r="B23" s="316">
        <v>26</v>
      </c>
      <c r="C23" s="316">
        <v>6</v>
      </c>
      <c r="D23" s="464">
        <v>0</v>
      </c>
      <c r="E23" s="464">
        <v>0</v>
      </c>
      <c r="F23" s="464">
        <v>0</v>
      </c>
      <c r="G23" s="464">
        <v>0</v>
      </c>
      <c r="H23" s="464">
        <v>2</v>
      </c>
      <c r="I23" s="464">
        <v>4</v>
      </c>
      <c r="J23" s="316">
        <v>20</v>
      </c>
      <c r="K23" s="464">
        <v>10</v>
      </c>
      <c r="L23" s="464">
        <v>2</v>
      </c>
      <c r="M23" s="464">
        <v>2</v>
      </c>
      <c r="N23" s="464">
        <v>6</v>
      </c>
      <c r="O23"/>
    </row>
    <row r="24" spans="1:15" ht="9" customHeight="1">
      <c r="A24" s="217">
        <v>2020</v>
      </c>
      <c r="B24" s="307"/>
      <c r="C24" s="307"/>
      <c r="D24" s="273"/>
      <c r="E24" s="273"/>
      <c r="F24" s="273"/>
      <c r="G24" s="273"/>
      <c r="H24" s="273"/>
      <c r="I24" s="273"/>
      <c r="J24" s="273"/>
      <c r="K24" s="273"/>
      <c r="L24" s="273"/>
      <c r="M24" s="151"/>
      <c r="N24" s="151"/>
      <c r="O24"/>
    </row>
    <row r="25" spans="1:15" ht="9" customHeight="1">
      <c r="A25" s="218" t="s">
        <v>38</v>
      </c>
      <c r="B25" s="316">
        <v>1998</v>
      </c>
      <c r="C25" s="316">
        <v>584</v>
      </c>
      <c r="D25" s="316">
        <v>16</v>
      </c>
      <c r="E25" s="316">
        <v>10</v>
      </c>
      <c r="F25" s="316">
        <v>95</v>
      </c>
      <c r="G25" s="316">
        <v>175</v>
      </c>
      <c r="H25" s="316">
        <v>208</v>
      </c>
      <c r="I25" s="316">
        <v>80</v>
      </c>
      <c r="J25" s="316">
        <v>1414</v>
      </c>
      <c r="K25" s="316">
        <v>383</v>
      </c>
      <c r="L25" s="316">
        <v>308</v>
      </c>
      <c r="M25" s="316">
        <v>298</v>
      </c>
      <c r="N25" s="316">
        <v>425</v>
      </c>
      <c r="O25"/>
    </row>
    <row r="26" spans="1:15" ht="9" customHeight="1">
      <c r="A26" s="308" t="s">
        <v>243</v>
      </c>
      <c r="B26" s="316">
        <v>580</v>
      </c>
      <c r="C26" s="316">
        <v>216</v>
      </c>
      <c r="D26" s="464">
        <v>7</v>
      </c>
      <c r="E26" s="464">
        <v>1</v>
      </c>
      <c r="F26" s="464">
        <v>25</v>
      </c>
      <c r="G26" s="464">
        <v>31</v>
      </c>
      <c r="H26" s="464">
        <v>134</v>
      </c>
      <c r="I26" s="464">
        <v>18</v>
      </c>
      <c r="J26" s="316">
        <v>364</v>
      </c>
      <c r="K26" s="464">
        <v>94</v>
      </c>
      <c r="L26" s="464">
        <v>85</v>
      </c>
      <c r="M26" s="464">
        <v>43</v>
      </c>
      <c r="N26" s="464">
        <v>142</v>
      </c>
      <c r="O26"/>
    </row>
    <row r="27" spans="1:15" ht="9" customHeight="1">
      <c r="A27" s="308" t="s">
        <v>244</v>
      </c>
      <c r="B27" s="316">
        <v>267</v>
      </c>
      <c r="C27" s="316">
        <v>76</v>
      </c>
      <c r="D27" s="464">
        <v>0</v>
      </c>
      <c r="E27" s="464">
        <v>1</v>
      </c>
      <c r="F27" s="464">
        <v>9</v>
      </c>
      <c r="G27" s="464">
        <v>13</v>
      </c>
      <c r="H27" s="464">
        <v>43</v>
      </c>
      <c r="I27" s="464">
        <v>10</v>
      </c>
      <c r="J27" s="316">
        <v>191</v>
      </c>
      <c r="K27" s="464">
        <v>78</v>
      </c>
      <c r="L27" s="464">
        <v>59</v>
      </c>
      <c r="M27" s="464">
        <v>26</v>
      </c>
      <c r="N27" s="464">
        <v>28</v>
      </c>
      <c r="O27"/>
    </row>
    <row r="28" spans="1:15" ht="9" customHeight="1">
      <c r="A28" s="308" t="s">
        <v>250</v>
      </c>
      <c r="B28" s="316">
        <v>961</v>
      </c>
      <c r="C28" s="316">
        <v>218</v>
      </c>
      <c r="D28" s="464">
        <v>9</v>
      </c>
      <c r="E28" s="464">
        <v>6</v>
      </c>
      <c r="F28" s="464">
        <v>52</v>
      </c>
      <c r="G28" s="464">
        <v>95</v>
      </c>
      <c r="H28" s="464">
        <v>20</v>
      </c>
      <c r="I28" s="464">
        <v>36</v>
      </c>
      <c r="J28" s="316">
        <v>743</v>
      </c>
      <c r="K28" s="464">
        <v>175</v>
      </c>
      <c r="L28" s="464">
        <v>140</v>
      </c>
      <c r="M28" s="464">
        <v>202</v>
      </c>
      <c r="N28" s="464">
        <v>226</v>
      </c>
      <c r="O28"/>
    </row>
    <row r="29" spans="1:15" ht="9" customHeight="1">
      <c r="A29" s="309" t="s">
        <v>246</v>
      </c>
      <c r="B29" s="316">
        <v>138</v>
      </c>
      <c r="C29" s="316">
        <v>54</v>
      </c>
      <c r="D29" s="464">
        <v>0</v>
      </c>
      <c r="E29" s="464">
        <v>1</v>
      </c>
      <c r="F29" s="464">
        <v>7</v>
      </c>
      <c r="G29" s="464">
        <v>32</v>
      </c>
      <c r="H29" s="464">
        <v>6</v>
      </c>
      <c r="I29" s="464">
        <v>8</v>
      </c>
      <c r="J29" s="316">
        <v>84</v>
      </c>
      <c r="K29" s="464">
        <v>20</v>
      </c>
      <c r="L29" s="464">
        <v>16</v>
      </c>
      <c r="M29" s="464">
        <v>25</v>
      </c>
      <c r="N29" s="464">
        <v>23</v>
      </c>
      <c r="O29"/>
    </row>
    <row r="30" spans="1:15" ht="9" customHeight="1">
      <c r="A30" s="309" t="s">
        <v>247</v>
      </c>
      <c r="B30" s="316">
        <v>25</v>
      </c>
      <c r="C30" s="316">
        <v>13</v>
      </c>
      <c r="D30" s="464">
        <v>0</v>
      </c>
      <c r="E30" s="464">
        <v>1</v>
      </c>
      <c r="F30" s="464">
        <v>2</v>
      </c>
      <c r="G30" s="464">
        <v>4</v>
      </c>
      <c r="H30" s="464">
        <v>2</v>
      </c>
      <c r="I30" s="464">
        <v>4</v>
      </c>
      <c r="J30" s="316">
        <v>12</v>
      </c>
      <c r="K30" s="464">
        <v>6</v>
      </c>
      <c r="L30" s="464">
        <v>6</v>
      </c>
      <c r="M30" s="464">
        <v>0</v>
      </c>
      <c r="N30" s="464">
        <v>0</v>
      </c>
      <c r="O30"/>
    </row>
    <row r="31" spans="1:15" ht="9" customHeight="1">
      <c r="A31" s="309" t="s">
        <v>266</v>
      </c>
      <c r="B31" s="316">
        <v>27</v>
      </c>
      <c r="C31" s="316">
        <v>7</v>
      </c>
      <c r="D31" s="464">
        <v>0</v>
      </c>
      <c r="E31" s="464">
        <v>0</v>
      </c>
      <c r="F31" s="464">
        <v>0</v>
      </c>
      <c r="G31" s="464">
        <v>0</v>
      </c>
      <c r="H31" s="464">
        <v>3</v>
      </c>
      <c r="I31" s="464">
        <v>4</v>
      </c>
      <c r="J31" s="316">
        <v>20</v>
      </c>
      <c r="K31" s="464">
        <v>10</v>
      </c>
      <c r="L31" s="464">
        <v>2</v>
      </c>
      <c r="M31" s="464">
        <v>2</v>
      </c>
      <c r="N31" s="464">
        <v>6</v>
      </c>
      <c r="O31"/>
    </row>
    <row r="32" spans="1:15" ht="9" customHeight="1">
      <c r="A32" s="217">
        <v>2021</v>
      </c>
      <c r="B32" s="307"/>
      <c r="C32" s="307"/>
      <c r="D32" s="273"/>
      <c r="E32" s="273"/>
      <c r="F32" s="273"/>
      <c r="G32" s="273"/>
      <c r="H32" s="273"/>
      <c r="I32" s="273"/>
      <c r="J32" s="273"/>
      <c r="K32" s="273"/>
      <c r="L32" s="273"/>
      <c r="M32" s="151"/>
      <c r="N32" s="151"/>
      <c r="O32"/>
    </row>
    <row r="33" spans="1:15" ht="9" customHeight="1">
      <c r="A33" s="218" t="s">
        <v>38</v>
      </c>
      <c r="B33" s="316">
        <f>SUM(B34:B39)</f>
        <v>1910</v>
      </c>
      <c r="C33" s="316">
        <f>SUM(C34:C39)</f>
        <v>582</v>
      </c>
      <c r="D33" s="316">
        <f>SUM(D34:D39)</f>
        <v>17</v>
      </c>
      <c r="E33" s="316">
        <f t="shared" ref="E33:I33" si="0">SUM(E34:E39)</f>
        <v>20</v>
      </c>
      <c r="F33" s="316">
        <f t="shared" si="0"/>
        <v>83</v>
      </c>
      <c r="G33" s="316">
        <f t="shared" si="0"/>
        <v>174</v>
      </c>
      <c r="H33" s="316">
        <f t="shared" si="0"/>
        <v>190</v>
      </c>
      <c r="I33" s="316">
        <f t="shared" si="0"/>
        <v>98</v>
      </c>
      <c r="J33" s="316">
        <f>SUM(J34:J39)</f>
        <v>1328</v>
      </c>
      <c r="K33" s="316">
        <f>SUM(K34:K39)</f>
        <v>339</v>
      </c>
      <c r="L33" s="316">
        <f t="shared" ref="L33:N33" si="1">SUM(L34:L39)</f>
        <v>270</v>
      </c>
      <c r="M33" s="316">
        <f t="shared" si="1"/>
        <v>312</v>
      </c>
      <c r="N33" s="316">
        <f t="shared" si="1"/>
        <v>407</v>
      </c>
      <c r="O33"/>
    </row>
    <row r="34" spans="1:15" ht="9" customHeight="1">
      <c r="A34" s="308" t="s">
        <v>243</v>
      </c>
      <c r="B34" s="316">
        <f>+C34+J34</f>
        <v>494</v>
      </c>
      <c r="C34" s="316">
        <f>SUM(D34:I34)</f>
        <v>172</v>
      </c>
      <c r="D34" s="464">
        <v>5</v>
      </c>
      <c r="E34" s="464">
        <v>3</v>
      </c>
      <c r="F34" s="464">
        <v>21</v>
      </c>
      <c r="G34" s="464">
        <v>28</v>
      </c>
      <c r="H34" s="464">
        <v>99</v>
      </c>
      <c r="I34" s="464">
        <v>16</v>
      </c>
      <c r="J34" s="316">
        <f>SUM(K34:N34)</f>
        <v>322</v>
      </c>
      <c r="K34" s="464">
        <v>85</v>
      </c>
      <c r="L34" s="464">
        <v>54</v>
      </c>
      <c r="M34" s="464">
        <v>68</v>
      </c>
      <c r="N34" s="464">
        <v>115</v>
      </c>
      <c r="O34"/>
    </row>
    <row r="35" spans="1:15" ht="9" customHeight="1">
      <c r="A35" s="308" t="s">
        <v>244</v>
      </c>
      <c r="B35" s="316">
        <f t="shared" ref="B35:B39" si="2">+C35+J35</f>
        <v>277</v>
      </c>
      <c r="C35" s="316">
        <f t="shared" ref="C35:C38" si="3">SUM(D35:I35)</f>
        <v>84</v>
      </c>
      <c r="D35" s="464">
        <v>0</v>
      </c>
      <c r="E35" s="464">
        <v>3</v>
      </c>
      <c r="F35" s="464">
        <v>13</v>
      </c>
      <c r="G35" s="464">
        <v>12</v>
      </c>
      <c r="H35" s="464">
        <v>45</v>
      </c>
      <c r="I35" s="464">
        <v>11</v>
      </c>
      <c r="J35" s="316">
        <f t="shared" ref="J35:J39" si="4">SUM(K35:N35)</f>
        <v>193</v>
      </c>
      <c r="K35" s="464">
        <v>83</v>
      </c>
      <c r="L35" s="464">
        <v>41</v>
      </c>
      <c r="M35" s="464">
        <v>39</v>
      </c>
      <c r="N35" s="464">
        <v>30</v>
      </c>
      <c r="O35"/>
    </row>
    <row r="36" spans="1:15" ht="9" customHeight="1">
      <c r="A36" s="308" t="s">
        <v>250</v>
      </c>
      <c r="B36" s="316">
        <f t="shared" si="2"/>
        <v>965</v>
      </c>
      <c r="C36" s="316">
        <f t="shared" si="3"/>
        <v>248</v>
      </c>
      <c r="D36" s="464">
        <v>12</v>
      </c>
      <c r="E36" s="464">
        <v>12</v>
      </c>
      <c r="F36" s="464">
        <v>38</v>
      </c>
      <c r="G36" s="464">
        <v>96</v>
      </c>
      <c r="H36" s="464">
        <v>35</v>
      </c>
      <c r="I36" s="464">
        <v>55</v>
      </c>
      <c r="J36" s="316">
        <f t="shared" si="4"/>
        <v>717</v>
      </c>
      <c r="K36" s="464">
        <v>135</v>
      </c>
      <c r="L36" s="464">
        <v>153</v>
      </c>
      <c r="M36" s="464">
        <v>187</v>
      </c>
      <c r="N36" s="464">
        <v>242</v>
      </c>
      <c r="O36"/>
    </row>
    <row r="37" spans="1:15" ht="9" customHeight="1">
      <c r="A37" s="309" t="s">
        <v>246</v>
      </c>
      <c r="B37" s="316">
        <f t="shared" si="2"/>
        <v>119</v>
      </c>
      <c r="C37" s="316">
        <f t="shared" si="3"/>
        <v>57</v>
      </c>
      <c r="D37" s="464">
        <v>0</v>
      </c>
      <c r="E37" s="464">
        <v>1</v>
      </c>
      <c r="F37" s="464">
        <v>7</v>
      </c>
      <c r="G37" s="464">
        <v>33</v>
      </c>
      <c r="H37" s="464">
        <v>8</v>
      </c>
      <c r="I37" s="464">
        <v>8</v>
      </c>
      <c r="J37" s="316">
        <f t="shared" si="4"/>
        <v>62</v>
      </c>
      <c r="K37" s="464">
        <v>20</v>
      </c>
      <c r="L37" s="464">
        <v>14</v>
      </c>
      <c r="M37" s="464">
        <v>15</v>
      </c>
      <c r="N37" s="464">
        <v>13</v>
      </c>
      <c r="O37"/>
    </row>
    <row r="38" spans="1:15" ht="9" customHeight="1">
      <c r="A38" s="309" t="s">
        <v>247</v>
      </c>
      <c r="B38" s="316">
        <f t="shared" si="2"/>
        <v>27</v>
      </c>
      <c r="C38" s="316">
        <f t="shared" si="3"/>
        <v>13</v>
      </c>
      <c r="D38" s="464">
        <v>0</v>
      </c>
      <c r="E38" s="464">
        <v>1</v>
      </c>
      <c r="F38" s="464">
        <v>4</v>
      </c>
      <c r="G38" s="464">
        <v>5</v>
      </c>
      <c r="H38" s="464">
        <v>0</v>
      </c>
      <c r="I38" s="464">
        <v>3</v>
      </c>
      <c r="J38" s="316">
        <f t="shared" si="4"/>
        <v>14</v>
      </c>
      <c r="K38" s="464">
        <v>6</v>
      </c>
      <c r="L38" s="464">
        <v>6</v>
      </c>
      <c r="M38" s="464">
        <v>1</v>
      </c>
      <c r="N38" s="464">
        <v>1</v>
      </c>
      <c r="O38"/>
    </row>
    <row r="39" spans="1:15" ht="9" customHeight="1">
      <c r="A39" s="309" t="s">
        <v>266</v>
      </c>
      <c r="B39" s="316">
        <f t="shared" si="2"/>
        <v>28</v>
      </c>
      <c r="C39" s="316">
        <f>SUM(D39:I39)</f>
        <v>8</v>
      </c>
      <c r="D39" s="464">
        <v>0</v>
      </c>
      <c r="E39" s="464">
        <v>0</v>
      </c>
      <c r="F39" s="464">
        <v>0</v>
      </c>
      <c r="G39" s="464">
        <v>0</v>
      </c>
      <c r="H39" s="464">
        <v>3</v>
      </c>
      <c r="I39" s="464">
        <v>5</v>
      </c>
      <c r="J39" s="316">
        <f t="shared" si="4"/>
        <v>20</v>
      </c>
      <c r="K39" s="464">
        <v>10</v>
      </c>
      <c r="L39" s="464">
        <v>2</v>
      </c>
      <c r="M39" s="464">
        <v>2</v>
      </c>
      <c r="N39" s="464">
        <v>6</v>
      </c>
      <c r="O39"/>
    </row>
    <row r="40" spans="1:15" ht="9" customHeight="1">
      <c r="A40" s="217">
        <v>2022</v>
      </c>
      <c r="B40" s="307"/>
      <c r="C40" s="307"/>
      <c r="D40" s="273"/>
      <c r="E40" s="273"/>
      <c r="F40" s="273"/>
      <c r="G40" s="273"/>
      <c r="H40" s="273"/>
      <c r="I40" s="273"/>
      <c r="J40" s="273"/>
      <c r="K40" s="273"/>
      <c r="L40" s="273"/>
      <c r="M40" s="151"/>
      <c r="N40" s="151"/>
      <c r="O40"/>
    </row>
    <row r="41" spans="1:15" ht="9" customHeight="1">
      <c r="A41" s="218" t="s">
        <v>38</v>
      </c>
      <c r="B41" s="316">
        <f>SUM(B42:B47)</f>
        <v>2097</v>
      </c>
      <c r="C41" s="316">
        <f>SUM(C42:C47)</f>
        <v>617</v>
      </c>
      <c r="D41" s="316">
        <f>SUM(D42:D47)</f>
        <v>12</v>
      </c>
      <c r="E41" s="316">
        <f t="shared" ref="E41:I41" si="5">SUM(E42:E47)</f>
        <v>14</v>
      </c>
      <c r="F41" s="316">
        <f t="shared" si="5"/>
        <v>91</v>
      </c>
      <c r="G41" s="316">
        <f t="shared" si="5"/>
        <v>186</v>
      </c>
      <c r="H41" s="316">
        <f t="shared" si="5"/>
        <v>182</v>
      </c>
      <c r="I41" s="316">
        <f t="shared" si="5"/>
        <v>132</v>
      </c>
      <c r="J41" s="316">
        <f>SUM(J42:J47)</f>
        <v>1480</v>
      </c>
      <c r="K41" s="316">
        <f>SUM(K42:K47)</f>
        <v>398</v>
      </c>
      <c r="L41" s="316">
        <f t="shared" ref="L41:N41" si="6">SUM(L42:L47)</f>
        <v>300</v>
      </c>
      <c r="M41" s="316">
        <f t="shared" si="6"/>
        <v>320</v>
      </c>
      <c r="N41" s="316">
        <f t="shared" si="6"/>
        <v>462</v>
      </c>
      <c r="O41" s="137"/>
    </row>
    <row r="42" spans="1:15" ht="9" customHeight="1">
      <c r="A42" s="308" t="s">
        <v>243</v>
      </c>
      <c r="B42" s="316">
        <f>+C42+J42</f>
        <v>629</v>
      </c>
      <c r="C42" s="316">
        <f>SUM(D42:I42)</f>
        <v>180</v>
      </c>
      <c r="D42" s="464">
        <v>4</v>
      </c>
      <c r="E42" s="464">
        <v>3</v>
      </c>
      <c r="F42" s="464">
        <v>16</v>
      </c>
      <c r="G42" s="464">
        <v>30</v>
      </c>
      <c r="H42" s="464">
        <v>104</v>
      </c>
      <c r="I42" s="464">
        <v>23</v>
      </c>
      <c r="J42" s="316">
        <f>SUM(K42:N42)</f>
        <v>449</v>
      </c>
      <c r="K42" s="464">
        <v>130</v>
      </c>
      <c r="L42" s="464">
        <v>68</v>
      </c>
      <c r="M42" s="464">
        <v>79</v>
      </c>
      <c r="N42" s="464">
        <v>172</v>
      </c>
      <c r="O42" s="311"/>
    </row>
    <row r="43" spans="1:15" ht="9" customHeight="1">
      <c r="A43" s="308" t="s">
        <v>244</v>
      </c>
      <c r="B43" s="316">
        <f t="shared" ref="B43:B47" si="7">+C43+J43</f>
        <v>290</v>
      </c>
      <c r="C43" s="316">
        <f t="shared" ref="C43:C46" si="8">SUM(D43:I43)</f>
        <v>89</v>
      </c>
      <c r="D43" s="464">
        <v>0</v>
      </c>
      <c r="E43" s="464">
        <v>1</v>
      </c>
      <c r="F43" s="464">
        <v>15</v>
      </c>
      <c r="G43" s="464">
        <v>23</v>
      </c>
      <c r="H43" s="464">
        <v>38</v>
      </c>
      <c r="I43" s="464">
        <v>12</v>
      </c>
      <c r="J43" s="316">
        <f t="shared" ref="J43:J47" si="9">SUM(K43:N43)</f>
        <v>201</v>
      </c>
      <c r="K43" s="464">
        <v>82</v>
      </c>
      <c r="L43" s="464">
        <v>59</v>
      </c>
      <c r="M43" s="464">
        <v>34</v>
      </c>
      <c r="N43" s="464">
        <v>26</v>
      </c>
      <c r="O43" s="311"/>
    </row>
    <row r="44" spans="1:15" ht="9" customHeight="1">
      <c r="A44" s="308" t="s">
        <v>250</v>
      </c>
      <c r="B44" s="316">
        <f t="shared" si="7"/>
        <v>1019</v>
      </c>
      <c r="C44" s="316">
        <f t="shared" si="8"/>
        <v>270</v>
      </c>
      <c r="D44" s="464">
        <v>5</v>
      </c>
      <c r="E44" s="464">
        <v>9</v>
      </c>
      <c r="F44" s="464">
        <v>46</v>
      </c>
      <c r="G44" s="464">
        <v>96</v>
      </c>
      <c r="H44" s="464">
        <v>31</v>
      </c>
      <c r="I44" s="464">
        <v>83</v>
      </c>
      <c r="J44" s="316">
        <f t="shared" si="9"/>
        <v>749</v>
      </c>
      <c r="K44" s="464">
        <v>157</v>
      </c>
      <c r="L44" s="464">
        <v>153</v>
      </c>
      <c r="M44" s="464">
        <v>194</v>
      </c>
      <c r="N44" s="464">
        <v>245</v>
      </c>
      <c r="O44" s="137"/>
    </row>
    <row r="45" spans="1:15" ht="9" customHeight="1">
      <c r="A45" s="309" t="s">
        <v>246</v>
      </c>
      <c r="B45" s="316">
        <f t="shared" si="7"/>
        <v>101</v>
      </c>
      <c r="C45" s="316">
        <f t="shared" si="8"/>
        <v>56</v>
      </c>
      <c r="D45" s="464">
        <v>3</v>
      </c>
      <c r="E45" s="464">
        <v>1</v>
      </c>
      <c r="F45" s="464">
        <v>9</v>
      </c>
      <c r="G45" s="464">
        <v>30</v>
      </c>
      <c r="H45" s="464">
        <v>5</v>
      </c>
      <c r="I45" s="464">
        <v>8</v>
      </c>
      <c r="J45" s="316">
        <f t="shared" si="9"/>
        <v>45</v>
      </c>
      <c r="K45" s="464">
        <v>12</v>
      </c>
      <c r="L45" s="464">
        <v>12</v>
      </c>
      <c r="M45" s="464">
        <v>9</v>
      </c>
      <c r="N45" s="464">
        <v>12</v>
      </c>
      <c r="O45" s="137"/>
    </row>
    <row r="46" spans="1:15" ht="9" customHeight="1">
      <c r="A46" s="309" t="s">
        <v>247</v>
      </c>
      <c r="B46" s="316">
        <f t="shared" si="7"/>
        <v>30</v>
      </c>
      <c r="C46" s="316">
        <f t="shared" si="8"/>
        <v>14</v>
      </c>
      <c r="D46" s="464">
        <v>0</v>
      </c>
      <c r="E46" s="464">
        <v>0</v>
      </c>
      <c r="F46" s="464">
        <v>5</v>
      </c>
      <c r="G46" s="464">
        <v>7</v>
      </c>
      <c r="H46" s="464">
        <v>0</v>
      </c>
      <c r="I46" s="464">
        <v>2</v>
      </c>
      <c r="J46" s="316">
        <f t="shared" si="9"/>
        <v>16</v>
      </c>
      <c r="K46" s="464">
        <v>7</v>
      </c>
      <c r="L46" s="464">
        <v>6</v>
      </c>
      <c r="M46" s="464">
        <v>2</v>
      </c>
      <c r="N46" s="464">
        <v>1</v>
      </c>
      <c r="O46" s="137"/>
    </row>
    <row r="47" spans="1:15" ht="9" customHeight="1">
      <c r="A47" s="309" t="s">
        <v>266</v>
      </c>
      <c r="B47" s="316">
        <f t="shared" si="7"/>
        <v>28</v>
      </c>
      <c r="C47" s="316">
        <f>SUM(D47:I47)</f>
        <v>8</v>
      </c>
      <c r="D47" s="464">
        <v>0</v>
      </c>
      <c r="E47" s="464">
        <v>0</v>
      </c>
      <c r="F47" s="464">
        <v>0</v>
      </c>
      <c r="G47" s="464">
        <v>0</v>
      </c>
      <c r="H47" s="464">
        <v>4</v>
      </c>
      <c r="I47" s="464">
        <v>4</v>
      </c>
      <c r="J47" s="316">
        <f t="shared" si="9"/>
        <v>20</v>
      </c>
      <c r="K47" s="464">
        <v>10</v>
      </c>
      <c r="L47" s="464">
        <v>2</v>
      </c>
      <c r="M47" s="464">
        <v>2</v>
      </c>
      <c r="N47" s="464">
        <v>6</v>
      </c>
      <c r="O47" s="137"/>
    </row>
    <row r="48" spans="1:15" ht="4.9000000000000004" customHeight="1" thickBot="1">
      <c r="A48" s="227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/>
    </row>
    <row r="49" spans="1:1" s="313" customFormat="1" ht="9" customHeight="1" thickTop="1">
      <c r="A49" s="312" t="s">
        <v>136</v>
      </c>
    </row>
  </sheetData>
  <mergeCells count="11">
    <mergeCell ref="M5:N5"/>
    <mergeCell ref="A1:N1"/>
    <mergeCell ref="A3:A6"/>
    <mergeCell ref="B3:N3"/>
    <mergeCell ref="B4:B5"/>
    <mergeCell ref="C4:I4"/>
    <mergeCell ref="J4:N4"/>
    <mergeCell ref="D5:E5"/>
    <mergeCell ref="F5:G5"/>
    <mergeCell ref="H5:I5"/>
    <mergeCell ref="K5:L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B3D73-3913-411A-A14A-67AC88776528}">
  <sheetPr codeName="Sheet41"/>
  <dimension ref="A1:P21"/>
  <sheetViews>
    <sheetView showGridLines="0" zoomScaleNormal="100" workbookViewId="0">
      <selection sqref="A1:M1"/>
    </sheetView>
  </sheetViews>
  <sheetFormatPr defaultRowHeight="12.5"/>
  <cols>
    <col min="1" max="1" width="2.26953125" customWidth="1"/>
    <col min="2" max="2" width="21.54296875" customWidth="1"/>
    <col min="3" max="7" width="8.7265625" customWidth="1"/>
    <col min="8" max="8" width="0.81640625" customWidth="1"/>
    <col min="9" max="13" width="8.7265625" customWidth="1"/>
    <col min="14" max="14" width="9.1796875" customWidth="1"/>
  </cols>
  <sheetData>
    <row r="1" spans="1:16" s="524" customFormat="1" ht="30" customHeight="1">
      <c r="A1" s="584" t="s">
        <v>604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178"/>
      <c r="P1" s="548" t="s">
        <v>612</v>
      </c>
    </row>
    <row r="2" spans="1:16" ht="8.5" customHeight="1">
      <c r="A2" s="689"/>
      <c r="B2" s="689"/>
      <c r="C2" s="276"/>
      <c r="D2" s="276"/>
      <c r="E2" s="276"/>
      <c r="G2" s="383" t="s">
        <v>475</v>
      </c>
      <c r="H2" s="452"/>
      <c r="I2" s="276"/>
      <c r="J2" s="276"/>
      <c r="K2" s="276"/>
      <c r="M2" s="383" t="s">
        <v>476</v>
      </c>
      <c r="N2" s="383"/>
    </row>
    <row r="3" spans="1:16">
      <c r="A3" s="690" t="s">
        <v>477</v>
      </c>
      <c r="B3" s="691"/>
      <c r="C3" s="320" t="s">
        <v>478</v>
      </c>
      <c r="D3" s="320" t="s">
        <v>479</v>
      </c>
      <c r="E3" s="320" t="s">
        <v>480</v>
      </c>
      <c r="F3" s="320" t="s">
        <v>481</v>
      </c>
      <c r="G3" s="320" t="s">
        <v>0</v>
      </c>
      <c r="H3" s="465"/>
      <c r="I3" s="320" t="s">
        <v>478</v>
      </c>
      <c r="J3" s="320" t="s">
        <v>479</v>
      </c>
      <c r="K3" s="320" t="s">
        <v>480</v>
      </c>
      <c r="L3" s="342" t="s">
        <v>481</v>
      </c>
      <c r="M3" s="342" t="s">
        <v>0</v>
      </c>
      <c r="N3" s="450"/>
    </row>
    <row r="4" spans="1:16" ht="5.15" customHeight="1">
      <c r="A4" s="450"/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</row>
    <row r="5" spans="1:16" ht="10.15" customHeight="1">
      <c r="A5" s="466">
        <v>1</v>
      </c>
      <c r="B5" s="467" t="s">
        <v>482</v>
      </c>
      <c r="C5" s="468">
        <v>2.2000000000000002</v>
      </c>
      <c r="D5" s="469">
        <v>0.5</v>
      </c>
      <c r="E5" s="384">
        <v>5.2</v>
      </c>
      <c r="F5" s="384">
        <v>3.9</v>
      </c>
      <c r="G5" s="400">
        <v>2.6</v>
      </c>
      <c r="H5" s="470"/>
      <c r="I5" s="384">
        <v>65.400000000000006</v>
      </c>
      <c r="J5" s="469">
        <v>0.1</v>
      </c>
      <c r="K5" s="384">
        <v>1</v>
      </c>
      <c r="L5" s="384">
        <v>33.5</v>
      </c>
      <c r="M5" s="400">
        <f>+L5+K5+J5+I5</f>
        <v>100</v>
      </c>
      <c r="N5" s="400"/>
      <c r="O5" s="210"/>
    </row>
    <row r="6" spans="1:16" ht="10.15" customHeight="1">
      <c r="A6" s="466">
        <v>2</v>
      </c>
      <c r="B6" s="467" t="s">
        <v>483</v>
      </c>
      <c r="C6" s="468">
        <v>15.2</v>
      </c>
      <c r="D6" s="469">
        <v>2.6</v>
      </c>
      <c r="E6" s="384">
        <v>33.6</v>
      </c>
      <c r="F6" s="384">
        <v>5.0999999999999996</v>
      </c>
      <c r="G6" s="400">
        <v>13</v>
      </c>
      <c r="H6" s="470"/>
      <c r="I6" s="384">
        <v>89.899999999999991</v>
      </c>
      <c r="J6" s="469">
        <v>0.1</v>
      </c>
      <c r="K6" s="384">
        <v>1.2</v>
      </c>
      <c r="L6" s="384">
        <v>8.8000000000000007</v>
      </c>
      <c r="M6" s="400">
        <f t="shared" ref="M6:M18" si="0">+L6+K6+J6+I6</f>
        <v>99.999999999999986</v>
      </c>
      <c r="N6" s="400"/>
      <c r="O6" s="210"/>
    </row>
    <row r="7" spans="1:16" ht="10.15" customHeight="1">
      <c r="A7" s="466">
        <v>3</v>
      </c>
      <c r="B7" s="467" t="s">
        <v>484</v>
      </c>
      <c r="C7" s="468">
        <v>4</v>
      </c>
      <c r="D7" s="469">
        <v>3.7</v>
      </c>
      <c r="E7" s="471">
        <v>0</v>
      </c>
      <c r="F7" s="384">
        <v>3.1</v>
      </c>
      <c r="G7" s="400">
        <v>3.8</v>
      </c>
      <c r="H7" s="470"/>
      <c r="I7" s="384">
        <v>81.100000000000009</v>
      </c>
      <c r="J7" s="469">
        <v>0.5</v>
      </c>
      <c r="K7" s="469">
        <v>0</v>
      </c>
      <c r="L7" s="384">
        <v>18.399999999999999</v>
      </c>
      <c r="M7" s="400">
        <f t="shared" si="0"/>
        <v>100</v>
      </c>
      <c r="N7" s="400"/>
      <c r="O7" s="210"/>
    </row>
    <row r="8" spans="1:16" ht="27.65" customHeight="1">
      <c r="A8" s="466">
        <v>4</v>
      </c>
      <c r="B8" s="467" t="s">
        <v>485</v>
      </c>
      <c r="C8" s="468">
        <v>23.9</v>
      </c>
      <c r="D8" s="469">
        <v>6.1</v>
      </c>
      <c r="E8" s="471">
        <v>0</v>
      </c>
      <c r="F8" s="384">
        <v>22</v>
      </c>
      <c r="G8" s="400">
        <v>23.2</v>
      </c>
      <c r="H8" s="470"/>
      <c r="I8" s="384">
        <v>78.7</v>
      </c>
      <c r="J8" s="469">
        <v>0.1</v>
      </c>
      <c r="K8" s="469">
        <v>0</v>
      </c>
      <c r="L8" s="384">
        <v>21.2</v>
      </c>
      <c r="M8" s="400">
        <f t="shared" si="0"/>
        <v>100</v>
      </c>
      <c r="N8" s="400"/>
      <c r="O8" s="210"/>
    </row>
    <row r="9" spans="1:16" ht="10.15" customHeight="1">
      <c r="A9" s="466">
        <v>5</v>
      </c>
      <c r="B9" s="467" t="s">
        <v>486</v>
      </c>
      <c r="C9" s="468">
        <v>0.4</v>
      </c>
      <c r="D9" s="469">
        <v>0.1</v>
      </c>
      <c r="E9" s="471">
        <v>0</v>
      </c>
      <c r="F9" s="384">
        <v>0.5</v>
      </c>
      <c r="G9" s="400">
        <v>0.4</v>
      </c>
      <c r="H9" s="470"/>
      <c r="I9" s="384">
        <v>75</v>
      </c>
      <c r="J9" s="469">
        <v>0.1</v>
      </c>
      <c r="K9" s="469">
        <v>0</v>
      </c>
      <c r="L9" s="384">
        <v>24.9</v>
      </c>
      <c r="M9" s="400">
        <f t="shared" si="0"/>
        <v>100</v>
      </c>
      <c r="N9" s="400"/>
      <c r="O9" s="210"/>
    </row>
    <row r="10" spans="1:16" ht="10.15" customHeight="1">
      <c r="A10" s="466">
        <v>6</v>
      </c>
      <c r="B10" s="467" t="s">
        <v>487</v>
      </c>
      <c r="C10" s="468">
        <v>0.4</v>
      </c>
      <c r="D10" s="469">
        <v>0.2</v>
      </c>
      <c r="E10" s="471">
        <v>0</v>
      </c>
      <c r="F10" s="384">
        <v>0.7</v>
      </c>
      <c r="G10" s="400">
        <v>0.4</v>
      </c>
      <c r="H10" s="470"/>
      <c r="I10" s="384">
        <v>62.8</v>
      </c>
      <c r="J10" s="469">
        <v>0.3</v>
      </c>
      <c r="K10" s="469">
        <v>0</v>
      </c>
      <c r="L10" s="384">
        <v>36.9</v>
      </c>
      <c r="M10" s="400">
        <f t="shared" si="0"/>
        <v>100</v>
      </c>
      <c r="N10" s="400"/>
      <c r="O10" s="210"/>
    </row>
    <row r="11" spans="1:16" ht="10.15" customHeight="1">
      <c r="A11" s="466">
        <v>7</v>
      </c>
      <c r="B11" s="467" t="s">
        <v>488</v>
      </c>
      <c r="C11" s="468">
        <v>0.1</v>
      </c>
      <c r="D11" s="469">
        <v>0.4</v>
      </c>
      <c r="E11" s="471">
        <v>0</v>
      </c>
      <c r="F11" s="384">
        <v>0.6</v>
      </c>
      <c r="G11" s="400">
        <v>0.2</v>
      </c>
      <c r="H11" s="470"/>
      <c r="I11" s="384">
        <v>43.3</v>
      </c>
      <c r="J11" s="469">
        <v>1</v>
      </c>
      <c r="K11" s="469">
        <v>0</v>
      </c>
      <c r="L11" s="384">
        <v>55.7</v>
      </c>
      <c r="M11" s="400">
        <f t="shared" si="0"/>
        <v>100</v>
      </c>
      <c r="N11" s="400"/>
      <c r="O11" s="210"/>
    </row>
    <row r="12" spans="1:16" ht="30" customHeight="1">
      <c r="A12" s="466">
        <v>8</v>
      </c>
      <c r="B12" s="467" t="s">
        <v>489</v>
      </c>
      <c r="C12" s="468">
        <v>2.4</v>
      </c>
      <c r="D12" s="469">
        <v>0.4</v>
      </c>
      <c r="E12" s="471">
        <v>0</v>
      </c>
      <c r="F12" s="384">
        <v>10.6</v>
      </c>
      <c r="G12" s="400">
        <v>4.2</v>
      </c>
      <c r="H12" s="470"/>
      <c r="I12" s="384">
        <v>43.2</v>
      </c>
      <c r="J12" s="469">
        <v>0.1</v>
      </c>
      <c r="K12" s="469">
        <v>0</v>
      </c>
      <c r="L12" s="384">
        <v>56.699999999999996</v>
      </c>
      <c r="M12" s="400">
        <f t="shared" si="0"/>
        <v>100</v>
      </c>
      <c r="N12" s="400"/>
      <c r="O12" s="210"/>
    </row>
    <row r="13" spans="1:16" ht="30" customHeight="1">
      <c r="A13" s="466">
        <v>9</v>
      </c>
      <c r="B13" s="467" t="s">
        <v>490</v>
      </c>
      <c r="C13" s="468">
        <v>3.6</v>
      </c>
      <c r="D13" s="469">
        <v>5.6</v>
      </c>
      <c r="E13" s="471">
        <v>0</v>
      </c>
      <c r="F13" s="384">
        <v>2.6</v>
      </c>
      <c r="G13" s="400">
        <v>3.4</v>
      </c>
      <c r="H13" s="470"/>
      <c r="I13" s="384">
        <v>81.900000000000006</v>
      </c>
      <c r="J13" s="469">
        <v>0.8</v>
      </c>
      <c r="K13" s="469">
        <v>0</v>
      </c>
      <c r="L13" s="384">
        <v>17.3</v>
      </c>
      <c r="M13" s="400">
        <f t="shared" si="0"/>
        <v>100</v>
      </c>
      <c r="N13" s="400"/>
      <c r="O13" s="210"/>
    </row>
    <row r="14" spans="1:16" ht="19.899999999999999" customHeight="1">
      <c r="A14" s="466">
        <v>10</v>
      </c>
      <c r="B14" s="467" t="s">
        <v>491</v>
      </c>
      <c r="C14" s="468">
        <v>0.7</v>
      </c>
      <c r="D14" s="468">
        <v>1.9</v>
      </c>
      <c r="E14" s="471">
        <v>0</v>
      </c>
      <c r="F14" s="384">
        <v>1.5</v>
      </c>
      <c r="G14" s="400">
        <v>0.9</v>
      </c>
      <c r="H14" s="470"/>
      <c r="I14" s="384">
        <v>58.7</v>
      </c>
      <c r="J14" s="470">
        <v>1.1000000000000001</v>
      </c>
      <c r="K14" s="469">
        <v>0</v>
      </c>
      <c r="L14" s="384">
        <v>40.200000000000003</v>
      </c>
      <c r="M14" s="400">
        <f t="shared" si="0"/>
        <v>100</v>
      </c>
      <c r="N14" s="400"/>
      <c r="O14" s="210"/>
    </row>
    <row r="15" spans="1:16" ht="10.15" customHeight="1">
      <c r="A15" s="466"/>
      <c r="B15" s="467" t="s">
        <v>492</v>
      </c>
      <c r="C15" s="468">
        <v>52.9</v>
      </c>
      <c r="D15" s="468">
        <v>21.5</v>
      </c>
      <c r="E15" s="151">
        <v>38.800000000000004</v>
      </c>
      <c r="F15" s="151">
        <v>50.600000000000009</v>
      </c>
      <c r="G15" s="472">
        <v>52.099999999999994</v>
      </c>
      <c r="H15" s="470"/>
      <c r="I15" s="384">
        <v>77.600000000000009</v>
      </c>
      <c r="J15" s="470">
        <v>0.2</v>
      </c>
      <c r="K15" s="384">
        <v>0.4</v>
      </c>
      <c r="L15" s="384">
        <v>21.8</v>
      </c>
      <c r="M15" s="400">
        <f t="shared" si="0"/>
        <v>100</v>
      </c>
      <c r="N15" s="400"/>
      <c r="O15" s="210"/>
    </row>
    <row r="16" spans="1:16" ht="10.15" customHeight="1">
      <c r="A16" s="466"/>
      <c r="B16" s="467" t="s">
        <v>493</v>
      </c>
      <c r="C16" s="468">
        <v>44.1</v>
      </c>
      <c r="D16" s="468">
        <v>78.5</v>
      </c>
      <c r="E16" s="384">
        <v>61.2</v>
      </c>
      <c r="F16" s="384">
        <v>49.4</v>
      </c>
      <c r="G16" s="400">
        <v>45.6</v>
      </c>
      <c r="H16" s="470"/>
      <c r="I16" s="384">
        <v>74.2</v>
      </c>
      <c r="J16" s="470">
        <v>0.9</v>
      </c>
      <c r="K16" s="384">
        <v>0.6</v>
      </c>
      <c r="L16" s="384">
        <v>24.3</v>
      </c>
      <c r="M16" s="400">
        <f t="shared" si="0"/>
        <v>100</v>
      </c>
      <c r="N16" s="400"/>
      <c r="O16" s="210"/>
    </row>
    <row r="17" spans="1:15" ht="19.899999999999999" customHeight="1">
      <c r="A17" s="473"/>
      <c r="B17" s="467" t="s">
        <v>494</v>
      </c>
      <c r="C17" s="468">
        <v>3</v>
      </c>
      <c r="D17" s="471">
        <v>0</v>
      </c>
      <c r="E17" s="471">
        <v>0</v>
      </c>
      <c r="F17" s="471">
        <v>0</v>
      </c>
      <c r="G17" s="474">
        <v>2.2999999999999998</v>
      </c>
      <c r="H17" s="475"/>
      <c r="I17" s="384">
        <v>100</v>
      </c>
      <c r="J17" s="471">
        <v>0</v>
      </c>
      <c r="K17" s="471">
        <v>0</v>
      </c>
      <c r="L17" s="471">
        <v>0</v>
      </c>
      <c r="M17" s="400">
        <f t="shared" si="0"/>
        <v>100</v>
      </c>
      <c r="N17" s="400"/>
      <c r="O17" s="210"/>
    </row>
    <row r="18" spans="1:15" s="163" customFormat="1" ht="10.15" customHeight="1">
      <c r="A18" s="476"/>
      <c r="B18" s="138" t="s">
        <v>0</v>
      </c>
      <c r="C18" s="472">
        <v>100</v>
      </c>
      <c r="D18" s="472">
        <v>100</v>
      </c>
      <c r="E18" s="472">
        <v>100</v>
      </c>
      <c r="F18" s="472">
        <v>100</v>
      </c>
      <c r="G18" s="472">
        <v>99.999999999999986</v>
      </c>
      <c r="H18" s="477"/>
      <c r="I18" s="400">
        <v>76.599999999999994</v>
      </c>
      <c r="J18" s="478">
        <v>0.5</v>
      </c>
      <c r="K18" s="478">
        <v>0.5</v>
      </c>
      <c r="L18" s="478">
        <v>22.4</v>
      </c>
      <c r="M18" s="400">
        <f t="shared" si="0"/>
        <v>100</v>
      </c>
      <c r="N18" s="400"/>
      <c r="O18" s="210"/>
    </row>
    <row r="19" spans="1:15" ht="5.15" customHeight="1" thickBot="1">
      <c r="A19" s="479"/>
      <c r="B19" s="480"/>
      <c r="C19" s="481"/>
      <c r="D19" s="481"/>
      <c r="E19" s="481"/>
      <c r="F19" s="481"/>
      <c r="G19" s="481"/>
      <c r="H19" s="481"/>
      <c r="I19" s="481"/>
      <c r="J19" s="481"/>
      <c r="K19" s="481"/>
      <c r="L19" s="481"/>
      <c r="M19" s="481"/>
      <c r="N19" s="478"/>
    </row>
    <row r="20" spans="1:15" ht="9" customHeight="1" thickTop="1">
      <c r="A20" s="340" t="s">
        <v>495</v>
      </c>
    </row>
    <row r="21" spans="1:15" ht="9" customHeight="1">
      <c r="A21" s="340"/>
      <c r="G21" s="210"/>
    </row>
  </sheetData>
  <mergeCells count="3">
    <mergeCell ref="A1:M1"/>
    <mergeCell ref="A2:B2"/>
    <mergeCell ref="A3:B3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88599-5D98-44FE-A3BD-A352562C4355}">
  <dimension ref="A1:L23"/>
  <sheetViews>
    <sheetView showGridLines="0" zoomScaleNormal="100" workbookViewId="0">
      <selection sqref="A1:I1"/>
    </sheetView>
  </sheetViews>
  <sheetFormatPr defaultRowHeight="12.5"/>
  <cols>
    <col min="1" max="1" width="76.453125" bestFit="1" customWidth="1"/>
    <col min="2" max="4" width="7.7265625" customWidth="1"/>
    <col min="5" max="5" width="7.7265625" style="137" customWidth="1"/>
    <col min="6" max="9" width="7.7265625" customWidth="1"/>
    <col min="10" max="11" width="10.26953125" bestFit="1" customWidth="1"/>
  </cols>
  <sheetData>
    <row r="1" spans="1:12" ht="15" customHeight="1">
      <c r="A1" s="584" t="s">
        <v>496</v>
      </c>
      <c r="B1" s="584"/>
      <c r="C1" s="584"/>
      <c r="D1" s="584"/>
      <c r="E1" s="584"/>
      <c r="F1" s="584"/>
      <c r="G1" s="584"/>
      <c r="H1" s="584"/>
      <c r="I1" s="584"/>
      <c r="L1" s="548" t="s">
        <v>612</v>
      </c>
    </row>
    <row r="2" spans="1:12" ht="11.25" customHeight="1">
      <c r="A2" s="560"/>
      <c r="B2" s="561"/>
      <c r="C2" s="563"/>
      <c r="D2" s="563"/>
      <c r="E2" s="563"/>
      <c r="F2" s="563"/>
      <c r="G2" s="563"/>
      <c r="H2" s="562"/>
      <c r="I2" s="562" t="s">
        <v>633</v>
      </c>
    </row>
    <row r="3" spans="1:12" ht="12.75" customHeight="1">
      <c r="A3" s="566" t="s">
        <v>615</v>
      </c>
      <c r="B3" s="567">
        <v>2014</v>
      </c>
      <c r="C3" s="567">
        <v>2015</v>
      </c>
      <c r="D3" s="567">
        <v>2016</v>
      </c>
      <c r="E3" s="567">
        <v>2017</v>
      </c>
      <c r="F3" s="567">
        <v>2018</v>
      </c>
      <c r="G3" s="567">
        <v>2019</v>
      </c>
      <c r="H3" s="568">
        <v>2020</v>
      </c>
      <c r="I3" s="568">
        <v>2021</v>
      </c>
    </row>
    <row r="4" spans="1:12" ht="5.15" customHeight="1">
      <c r="A4" s="569"/>
      <c r="B4" s="570"/>
      <c r="C4" s="570"/>
      <c r="D4" s="570"/>
      <c r="E4" s="570"/>
      <c r="F4" s="570"/>
      <c r="G4" s="570"/>
      <c r="H4" s="570"/>
      <c r="I4" s="570"/>
    </row>
    <row r="5" spans="1:12" ht="12.75" customHeight="1">
      <c r="A5" s="564" t="s">
        <v>632</v>
      </c>
      <c r="B5" s="565">
        <v>1317.1909999999996</v>
      </c>
      <c r="C5" s="565">
        <v>1408.0549999999996</v>
      </c>
      <c r="D5" s="565">
        <v>1377.1770000000001</v>
      </c>
      <c r="E5" s="565">
        <v>1439.9579999999996</v>
      </c>
      <c r="F5" s="565">
        <v>1507.1109999999999</v>
      </c>
      <c r="G5" s="565">
        <v>1570.0609999999997</v>
      </c>
      <c r="H5" s="565">
        <v>1656.529</v>
      </c>
      <c r="I5" s="565">
        <v>1740.2400000000002</v>
      </c>
    </row>
    <row r="6" spans="1:12" ht="9" customHeight="1">
      <c r="A6" s="569" t="s">
        <v>616</v>
      </c>
      <c r="B6" s="570">
        <v>1294.0139999999997</v>
      </c>
      <c r="C6" s="570">
        <v>1391.5529999999997</v>
      </c>
      <c r="D6" s="570">
        <v>1361.3920000000001</v>
      </c>
      <c r="E6" s="570">
        <v>1421.8539999999996</v>
      </c>
      <c r="F6" s="570">
        <v>1487.3229999999999</v>
      </c>
      <c r="G6" s="570">
        <v>1545.5609999999997</v>
      </c>
      <c r="H6" s="570">
        <v>1633.9570000000001</v>
      </c>
      <c r="I6" s="570">
        <v>1712.2640000000001</v>
      </c>
    </row>
    <row r="7" spans="1:12" ht="9" customHeight="1">
      <c r="A7" s="571" t="s">
        <v>617</v>
      </c>
      <c r="B7" s="572">
        <v>547.36400000000003</v>
      </c>
      <c r="C7" s="572">
        <v>613.20100000000002</v>
      </c>
      <c r="D7" s="572">
        <v>585.90700000000004</v>
      </c>
      <c r="E7" s="572">
        <v>587.27499999999998</v>
      </c>
      <c r="F7" s="572">
        <v>613.11599999999999</v>
      </c>
      <c r="G7" s="572">
        <v>640.85199999999998</v>
      </c>
      <c r="H7" s="572">
        <v>666.04700000000003</v>
      </c>
      <c r="I7" s="572">
        <v>692.51900000000001</v>
      </c>
      <c r="J7" s="526"/>
      <c r="K7" s="526"/>
    </row>
    <row r="8" spans="1:12" ht="9" customHeight="1">
      <c r="A8" s="573" t="s">
        <v>618</v>
      </c>
      <c r="B8" s="574">
        <v>642.47</v>
      </c>
      <c r="C8" s="574">
        <v>676.76499999999999</v>
      </c>
      <c r="D8" s="574">
        <v>665.29200000000003</v>
      </c>
      <c r="E8" s="574">
        <v>700.68799999999999</v>
      </c>
      <c r="F8" s="574">
        <v>735.26900000000001</v>
      </c>
      <c r="G8" s="574">
        <v>754.81200000000001</v>
      </c>
      <c r="H8" s="574">
        <v>796.02200000000005</v>
      </c>
      <c r="I8" s="574">
        <v>818.62699999999995</v>
      </c>
      <c r="J8" s="526"/>
      <c r="K8" s="526"/>
    </row>
    <row r="9" spans="1:12" ht="9" customHeight="1">
      <c r="A9" s="573" t="s">
        <v>619</v>
      </c>
      <c r="B9" s="574">
        <v>55.366</v>
      </c>
      <c r="C9" s="574">
        <v>50.386000000000003</v>
      </c>
      <c r="D9" s="574">
        <v>54.694000000000003</v>
      </c>
      <c r="E9" s="574">
        <v>70.992000000000004</v>
      </c>
      <c r="F9" s="574">
        <v>69.260999999999996</v>
      </c>
      <c r="G9" s="574">
        <v>70.849999999999994</v>
      </c>
      <c r="H9" s="574">
        <v>84.555999999999997</v>
      </c>
      <c r="I9" s="574">
        <v>92.236000000000004</v>
      </c>
      <c r="J9" s="526"/>
      <c r="K9" s="526"/>
    </row>
    <row r="10" spans="1:12" ht="9" customHeight="1">
      <c r="A10" s="573" t="s">
        <v>620</v>
      </c>
      <c r="B10" s="574">
        <v>2.0430000000000001</v>
      </c>
      <c r="C10" s="574">
        <v>2.1180000000000003</v>
      </c>
      <c r="D10" s="574">
        <v>2.2240000000000002</v>
      </c>
      <c r="E10" s="574">
        <v>1.9750000000000001</v>
      </c>
      <c r="F10" s="574">
        <v>2.1590000000000003</v>
      </c>
      <c r="G10" s="574">
        <v>2.1189999999999998</v>
      </c>
      <c r="H10" s="574">
        <v>2.2130000000000001</v>
      </c>
      <c r="I10" s="574">
        <v>2.2599999999999998</v>
      </c>
      <c r="J10" s="526"/>
      <c r="K10" s="526"/>
    </row>
    <row r="11" spans="1:12" ht="9" customHeight="1">
      <c r="A11" s="573" t="s">
        <v>621</v>
      </c>
      <c r="B11" s="574">
        <v>4.202</v>
      </c>
      <c r="C11" s="574">
        <v>3.5019999999999998</v>
      </c>
      <c r="D11" s="574">
        <v>3.3570000000000002</v>
      </c>
      <c r="E11" s="574">
        <v>5.6520000000000001</v>
      </c>
      <c r="F11" s="574">
        <v>5.6360000000000001</v>
      </c>
      <c r="G11" s="574">
        <v>4.8449999999999998</v>
      </c>
      <c r="H11" s="574">
        <v>5.78</v>
      </c>
      <c r="I11" s="574">
        <v>6.5389999999999997</v>
      </c>
      <c r="J11" s="526"/>
      <c r="K11" s="526"/>
    </row>
    <row r="12" spans="1:12" ht="9" customHeight="1">
      <c r="A12" s="573" t="s">
        <v>622</v>
      </c>
      <c r="B12" s="574">
        <v>11.266</v>
      </c>
      <c r="C12" s="574">
        <v>11.76</v>
      </c>
      <c r="D12" s="574">
        <v>12.654</v>
      </c>
      <c r="E12" s="574">
        <v>12.564</v>
      </c>
      <c r="F12" s="574">
        <v>11.244</v>
      </c>
      <c r="G12" s="574">
        <v>11.832000000000001</v>
      </c>
      <c r="H12" s="574">
        <v>10.16</v>
      </c>
      <c r="I12" s="574">
        <v>11.266</v>
      </c>
      <c r="J12" s="330"/>
      <c r="K12" s="330"/>
    </row>
    <row r="13" spans="1:12" ht="9" customHeight="1">
      <c r="A13" s="573" t="s">
        <v>623</v>
      </c>
      <c r="B13" s="574">
        <v>0.436</v>
      </c>
      <c r="C13" s="574">
        <v>0.42499999999999999</v>
      </c>
      <c r="D13" s="574">
        <v>0.39900000000000002</v>
      </c>
      <c r="E13" s="574">
        <v>0.39600000000000002</v>
      </c>
      <c r="F13" s="574">
        <v>0.55899999999999994</v>
      </c>
      <c r="G13" s="574">
        <v>0.57200000000000006</v>
      </c>
      <c r="H13" s="574">
        <v>0.63200000000000001</v>
      </c>
      <c r="I13" s="574">
        <v>0.73499999999999999</v>
      </c>
      <c r="J13" s="330"/>
      <c r="K13" s="330"/>
    </row>
    <row r="14" spans="1:12" ht="9" customHeight="1">
      <c r="A14" s="573" t="s">
        <v>624</v>
      </c>
      <c r="B14" s="574">
        <v>9.3780000000000001</v>
      </c>
      <c r="C14" s="574">
        <v>8.7439999999999998</v>
      </c>
      <c r="D14" s="574">
        <v>7.968</v>
      </c>
      <c r="E14" s="574">
        <v>8.0329999999999995</v>
      </c>
      <c r="F14" s="574">
        <v>8.3859999999999992</v>
      </c>
      <c r="G14" s="574">
        <v>12.244999999999999</v>
      </c>
      <c r="H14" s="574">
        <v>13.087</v>
      </c>
      <c r="I14" s="574">
        <v>13.315</v>
      </c>
    </row>
    <row r="15" spans="1:12" ht="9" customHeight="1">
      <c r="A15" s="573" t="s">
        <v>625</v>
      </c>
      <c r="B15" s="574">
        <v>1.548</v>
      </c>
      <c r="C15" s="574">
        <v>1.472</v>
      </c>
      <c r="D15" s="574">
        <v>1.393</v>
      </c>
      <c r="E15" s="574">
        <v>1.522</v>
      </c>
      <c r="F15" s="574">
        <v>1.617</v>
      </c>
      <c r="G15" s="574">
        <v>1.778</v>
      </c>
      <c r="H15" s="574">
        <v>1.863</v>
      </c>
      <c r="I15" s="574">
        <v>2.5019999999999998</v>
      </c>
    </row>
    <row r="16" spans="1:12" ht="9" customHeight="1">
      <c r="A16" s="573" t="s">
        <v>626</v>
      </c>
      <c r="B16" s="572">
        <v>15.965999999999999</v>
      </c>
      <c r="C16" s="572">
        <v>19.123999999999999</v>
      </c>
      <c r="D16" s="572">
        <v>24.100999999999999</v>
      </c>
      <c r="E16" s="572">
        <v>29.013000000000002</v>
      </c>
      <c r="F16" s="572">
        <v>35.531999999999996</v>
      </c>
      <c r="G16" s="572">
        <v>41.186999999999998</v>
      </c>
      <c r="H16" s="572">
        <v>49.82</v>
      </c>
      <c r="I16" s="572">
        <v>67.162999999999997</v>
      </c>
    </row>
    <row r="17" spans="1:11" ht="9" customHeight="1">
      <c r="A17" s="573" t="s">
        <v>628</v>
      </c>
      <c r="B17" s="574">
        <v>3.9750000000000001</v>
      </c>
      <c r="C17" s="574">
        <v>4.056</v>
      </c>
      <c r="D17" s="574">
        <v>3.403</v>
      </c>
      <c r="E17" s="574">
        <v>3.7440000000000002</v>
      </c>
      <c r="F17" s="574">
        <v>4.5439999999999996</v>
      </c>
      <c r="G17" s="574">
        <v>4.4690000000000003</v>
      </c>
      <c r="H17" s="574">
        <v>3.7770000000000001</v>
      </c>
      <c r="I17" s="574">
        <v>5.1020000000000003</v>
      </c>
    </row>
    <row r="18" spans="1:11" ht="9" customHeight="1">
      <c r="A18" s="569" t="s">
        <v>629</v>
      </c>
      <c r="B18" s="570">
        <v>23.177</v>
      </c>
      <c r="C18" s="570">
        <v>16.501999999999999</v>
      </c>
      <c r="D18" s="570">
        <v>15.785</v>
      </c>
      <c r="E18" s="570">
        <v>18.103999999999999</v>
      </c>
      <c r="F18" s="570">
        <v>19.788</v>
      </c>
      <c r="G18" s="570">
        <v>24.5</v>
      </c>
      <c r="H18" s="570">
        <v>22.571999999999999</v>
      </c>
      <c r="I18" s="570">
        <v>27.975999999999999</v>
      </c>
      <c r="J18" s="334"/>
      <c r="K18" s="334"/>
    </row>
    <row r="19" spans="1:11" ht="9" customHeight="1">
      <c r="A19" s="573" t="s">
        <v>630</v>
      </c>
      <c r="B19" s="572">
        <v>23.177</v>
      </c>
      <c r="C19" s="572">
        <v>16.501999999999999</v>
      </c>
      <c r="D19" s="572">
        <v>15.785</v>
      </c>
      <c r="E19" s="572">
        <v>18.103999999999999</v>
      </c>
      <c r="F19" s="572">
        <v>19.788</v>
      </c>
      <c r="G19" s="572">
        <v>24.5</v>
      </c>
      <c r="H19" s="572">
        <v>22.571999999999999</v>
      </c>
      <c r="I19" s="572">
        <v>27.975999999999999</v>
      </c>
      <c r="J19" s="334"/>
      <c r="K19" s="334"/>
    </row>
    <row r="20" spans="1:11" ht="9" customHeight="1">
      <c r="A20" s="573" t="s">
        <v>631</v>
      </c>
      <c r="B20" s="572" t="s">
        <v>627</v>
      </c>
      <c r="C20" s="572" t="s">
        <v>627</v>
      </c>
      <c r="D20" s="572" t="s">
        <v>627</v>
      </c>
      <c r="E20" s="572" t="s">
        <v>627</v>
      </c>
      <c r="F20" s="572" t="s">
        <v>627</v>
      </c>
      <c r="G20" s="572" t="s">
        <v>627</v>
      </c>
      <c r="H20" s="572" t="s">
        <v>627</v>
      </c>
      <c r="I20" s="572" t="s">
        <v>627</v>
      </c>
      <c r="J20" s="334"/>
      <c r="K20" s="334"/>
    </row>
    <row r="21" spans="1:11" ht="5.15" customHeight="1" thickBot="1">
      <c r="A21" s="575"/>
      <c r="B21" s="576"/>
      <c r="C21" s="576"/>
      <c r="D21" s="576"/>
      <c r="E21" s="576"/>
      <c r="F21" s="576"/>
      <c r="G21" s="576"/>
      <c r="H21" s="576"/>
      <c r="I21" s="576"/>
      <c r="J21" s="334"/>
      <c r="K21" s="334"/>
    </row>
    <row r="22" spans="1:11" ht="10.5" customHeight="1" thickTop="1">
      <c r="A22" s="340" t="s">
        <v>495</v>
      </c>
      <c r="B22" s="345"/>
      <c r="C22" s="345"/>
      <c r="D22" s="357"/>
      <c r="E22" s="366"/>
      <c r="G22" s="330"/>
      <c r="H22" s="330"/>
      <c r="I22" s="330"/>
      <c r="J22" s="330"/>
      <c r="K22" s="330"/>
    </row>
    <row r="23" spans="1:11">
      <c r="A23" s="188" t="s">
        <v>635</v>
      </c>
    </row>
  </sheetData>
  <mergeCells count="1">
    <mergeCell ref="A1:I1"/>
  </mergeCells>
  <printOptions horizontalCentered="1"/>
  <pageMargins left="0.78740157480314965" right="0.78740157480314965" top="0.78740157480314965" bottom="0.78740157480314965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A220A-4503-41DD-8661-4D5183F25127}">
  <sheetPr codeName="Sheet42"/>
  <dimension ref="A1:Q36"/>
  <sheetViews>
    <sheetView showGridLines="0" zoomScaleNormal="100" workbookViewId="0">
      <selection sqref="A1:K1"/>
    </sheetView>
  </sheetViews>
  <sheetFormatPr defaultRowHeight="12.5"/>
  <cols>
    <col min="1" max="1" width="25.1796875" customWidth="1"/>
    <col min="2" max="2" width="5.7265625" customWidth="1"/>
    <col min="3" max="10" width="9.7265625" customWidth="1"/>
    <col min="11" max="11" width="9.7265625" style="137" customWidth="1"/>
    <col min="13" max="13" width="9.26953125" bestFit="1" customWidth="1"/>
    <col min="14" max="17" width="10.26953125" bestFit="1" customWidth="1"/>
  </cols>
  <sheetData>
    <row r="1" spans="1:17" ht="15" customHeight="1">
      <c r="A1" s="584" t="s">
        <v>497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318"/>
      <c r="N1" s="548" t="s">
        <v>612</v>
      </c>
    </row>
    <row r="2" spans="1:17" ht="8.5" customHeight="1">
      <c r="A2" s="319"/>
    </row>
    <row r="3" spans="1:17" ht="11.25" customHeight="1">
      <c r="A3" s="697" t="s">
        <v>274</v>
      </c>
      <c r="B3" s="693" t="s">
        <v>125</v>
      </c>
      <c r="C3" s="695" t="s">
        <v>275</v>
      </c>
      <c r="D3" s="696"/>
      <c r="E3" s="696"/>
      <c r="F3" s="696"/>
      <c r="G3" s="696"/>
      <c r="H3" s="696"/>
      <c r="I3" s="696"/>
      <c r="J3" s="696"/>
      <c r="K3" s="697"/>
    </row>
    <row r="4" spans="1:17" ht="11.25" customHeight="1">
      <c r="A4" s="698"/>
      <c r="B4" s="694"/>
      <c r="C4" s="320">
        <v>2014</v>
      </c>
      <c r="D4" s="321">
        <v>2015</v>
      </c>
      <c r="E4" s="321">
        <v>2016</v>
      </c>
      <c r="F4" s="322">
        <v>2017</v>
      </c>
      <c r="G4" s="322">
        <v>2018</v>
      </c>
      <c r="H4" s="322">
        <v>2019</v>
      </c>
      <c r="I4" s="322">
        <v>2020</v>
      </c>
      <c r="J4" s="321">
        <v>2021</v>
      </c>
      <c r="K4" s="321">
        <v>2022</v>
      </c>
    </row>
    <row r="5" spans="1:17" ht="4.5" customHeight="1">
      <c r="A5" s="323"/>
      <c r="B5" s="324"/>
      <c r="C5" s="324"/>
      <c r="D5" s="324"/>
      <c r="E5" s="324"/>
      <c r="F5" s="324"/>
      <c r="G5" s="324"/>
      <c r="H5" s="324"/>
      <c r="I5" s="324"/>
      <c r="J5" s="324"/>
    </row>
    <row r="6" spans="1:17" ht="19.5">
      <c r="A6" s="525" t="s">
        <v>636</v>
      </c>
      <c r="B6" s="325" t="s">
        <v>276</v>
      </c>
      <c r="C6" s="326"/>
      <c r="D6" s="326"/>
      <c r="E6" s="326"/>
      <c r="F6" s="326"/>
      <c r="G6" s="326"/>
      <c r="H6" s="326"/>
      <c r="I6" s="326"/>
      <c r="J6" s="326"/>
      <c r="K6" s="143">
        <v>23547486</v>
      </c>
      <c r="M6" s="526"/>
      <c r="N6" s="526"/>
      <c r="O6" s="526"/>
      <c r="P6" s="526"/>
      <c r="Q6" s="526"/>
    </row>
    <row r="7" spans="1:17" ht="10.5" customHeight="1">
      <c r="A7" s="151" t="s">
        <v>277</v>
      </c>
      <c r="B7" s="325" t="s">
        <v>276</v>
      </c>
      <c r="C7" s="325">
        <v>0</v>
      </c>
      <c r="D7" s="143">
        <v>3862586.0795599991</v>
      </c>
      <c r="E7" s="143">
        <v>12919313.695020001</v>
      </c>
      <c r="F7" s="143">
        <v>19749436.103680007</v>
      </c>
      <c r="G7" s="143">
        <v>25812071.548029501</v>
      </c>
      <c r="H7" s="143">
        <v>32797909.383910045</v>
      </c>
      <c r="I7" s="143">
        <v>38120754.38900996</v>
      </c>
      <c r="J7" s="357">
        <v>45249945.488020048</v>
      </c>
      <c r="K7" s="366">
        <v>46830832.228889905</v>
      </c>
      <c r="M7" s="526"/>
      <c r="N7" s="526"/>
      <c r="O7" s="526"/>
      <c r="P7" s="526"/>
      <c r="Q7" s="526"/>
    </row>
    <row r="8" spans="1:17" ht="10.5" customHeight="1">
      <c r="A8" s="151" t="s">
        <v>278</v>
      </c>
      <c r="B8" s="325" t="s">
        <v>276</v>
      </c>
      <c r="C8" s="325">
        <v>0</v>
      </c>
      <c r="D8" s="143">
        <v>3585449.1147499997</v>
      </c>
      <c r="E8" s="143">
        <v>12059789.897360006</v>
      </c>
      <c r="F8" s="143">
        <v>18035657.817960016</v>
      </c>
      <c r="G8" s="143">
        <v>23536403.562857803</v>
      </c>
      <c r="H8" s="143">
        <v>29263877.124700028</v>
      </c>
      <c r="I8" s="143">
        <v>42526744.491150007</v>
      </c>
      <c r="J8" s="357">
        <v>39695448.268589996</v>
      </c>
      <c r="K8" s="366">
        <v>41063565.365319975</v>
      </c>
      <c r="M8" s="526"/>
      <c r="N8" s="526"/>
      <c r="O8" s="526"/>
      <c r="P8" s="526"/>
      <c r="Q8" s="526"/>
    </row>
    <row r="9" spans="1:17" ht="10.5" customHeight="1">
      <c r="A9" s="151" t="s">
        <v>279</v>
      </c>
      <c r="B9" s="325" t="s">
        <v>276</v>
      </c>
      <c r="C9" s="325">
        <v>0</v>
      </c>
      <c r="D9" s="143">
        <v>2510991.5732199997</v>
      </c>
      <c r="E9" s="143">
        <v>8071079.0377870016</v>
      </c>
      <c r="F9" s="143">
        <v>12137382.813477006</v>
      </c>
      <c r="G9" s="143">
        <v>15928685.256279822</v>
      </c>
      <c r="H9" s="143">
        <v>19355704.134110041</v>
      </c>
      <c r="I9" s="143">
        <v>22577478.617190063</v>
      </c>
      <c r="J9" s="357">
        <v>26616455.972980008</v>
      </c>
      <c r="K9" s="366">
        <v>27775074.115410026</v>
      </c>
      <c r="M9" s="526"/>
      <c r="N9" s="526"/>
      <c r="O9" s="526"/>
      <c r="P9" s="526"/>
      <c r="Q9" s="526"/>
    </row>
    <row r="10" spans="1:17" ht="10.5" customHeight="1">
      <c r="A10" s="151" t="s">
        <v>280</v>
      </c>
      <c r="B10" s="325" t="s">
        <v>276</v>
      </c>
      <c r="C10" s="325">
        <v>0</v>
      </c>
      <c r="D10" s="143">
        <v>578473.90360000019</v>
      </c>
      <c r="E10" s="143">
        <v>1852958.7215090001</v>
      </c>
      <c r="F10" s="143">
        <v>4041410.6263700011</v>
      </c>
      <c r="G10" s="143">
        <v>6603212.1584101245</v>
      </c>
      <c r="H10" s="143">
        <v>9060644.9429499917</v>
      </c>
      <c r="I10" s="143">
        <v>11397687.126339998</v>
      </c>
      <c r="J10" s="357">
        <v>16105555.152210016</v>
      </c>
      <c r="K10" s="366">
        <v>20063892.014179997</v>
      </c>
      <c r="M10" s="526"/>
      <c r="N10" s="526"/>
      <c r="O10" s="526"/>
      <c r="P10" s="526"/>
      <c r="Q10" s="526"/>
    </row>
    <row r="11" spans="1:17" ht="10.5" customHeight="1">
      <c r="A11" s="151" t="s">
        <v>281</v>
      </c>
      <c r="B11" s="327" t="s">
        <v>282</v>
      </c>
      <c r="C11" s="328">
        <v>0</v>
      </c>
      <c r="D11" s="328">
        <v>23.037668057889469</v>
      </c>
      <c r="E11" s="328">
        <v>22.9580049065789</v>
      </c>
      <c r="F11" s="328">
        <v>33.297216446716398</v>
      </c>
      <c r="G11" s="328">
        <v>41.5</v>
      </c>
      <c r="H11" s="328">
        <v>46.8</v>
      </c>
      <c r="I11" s="328">
        <v>50.482550862265086</v>
      </c>
      <c r="J11" s="329">
        <v>60.5</v>
      </c>
      <c r="K11" s="137">
        <v>72.2</v>
      </c>
      <c r="M11" s="330"/>
      <c r="N11" s="330"/>
      <c r="O11" s="330"/>
      <c r="P11" s="330"/>
      <c r="Q11" s="330"/>
    </row>
    <row r="12" spans="1:17" ht="10.5" customHeight="1">
      <c r="A12" s="151" t="s">
        <v>283</v>
      </c>
      <c r="B12" s="327" t="s">
        <v>282</v>
      </c>
      <c r="C12" s="328">
        <v>0</v>
      </c>
      <c r="D12" s="328">
        <v>10.7</v>
      </c>
      <c r="E12" s="328">
        <v>34.299999999999997</v>
      </c>
      <c r="F12" s="328">
        <v>51.5</v>
      </c>
      <c r="G12" s="328">
        <v>67.599999999999994</v>
      </c>
      <c r="H12" s="328">
        <v>82.2</v>
      </c>
      <c r="I12" s="328">
        <v>95.9</v>
      </c>
      <c r="J12" s="329">
        <v>113</v>
      </c>
      <c r="K12" s="317">
        <v>118</v>
      </c>
      <c r="M12" s="330"/>
      <c r="N12" s="330"/>
      <c r="O12" s="330"/>
      <c r="P12" s="330"/>
      <c r="Q12" s="330"/>
    </row>
    <row r="13" spans="1:17" ht="6" customHeight="1">
      <c r="A13" s="173"/>
      <c r="B13" s="309"/>
      <c r="C13" s="309"/>
      <c r="D13" s="309"/>
      <c r="E13" s="309"/>
      <c r="F13" s="309"/>
      <c r="G13" s="309"/>
      <c r="H13" s="309"/>
      <c r="I13" s="309"/>
      <c r="J13" s="309"/>
      <c r="K13" s="309"/>
    </row>
    <row r="14" spans="1:17" ht="11.25" customHeight="1">
      <c r="A14" s="697" t="s">
        <v>284</v>
      </c>
      <c r="B14" s="693" t="s">
        <v>125</v>
      </c>
      <c r="C14" s="695" t="s">
        <v>275</v>
      </c>
      <c r="D14" s="696"/>
      <c r="E14" s="696"/>
      <c r="F14" s="696"/>
      <c r="G14" s="696"/>
      <c r="H14" s="696"/>
      <c r="I14" s="696"/>
      <c r="J14" s="696"/>
      <c r="K14" s="696"/>
    </row>
    <row r="15" spans="1:17" ht="11.25" customHeight="1">
      <c r="A15" s="698"/>
      <c r="B15" s="694"/>
      <c r="C15" s="320">
        <v>2014</v>
      </c>
      <c r="D15" s="321">
        <v>2015</v>
      </c>
      <c r="E15" s="321">
        <v>2016</v>
      </c>
      <c r="F15" s="322">
        <v>2017</v>
      </c>
      <c r="G15" s="322">
        <v>2018</v>
      </c>
      <c r="H15" s="322">
        <v>2019</v>
      </c>
      <c r="I15" s="322">
        <v>2020</v>
      </c>
      <c r="J15" s="322">
        <v>2021</v>
      </c>
      <c r="K15" s="322">
        <v>2022</v>
      </c>
    </row>
    <row r="16" spans="1:17" ht="4.5" customHeight="1">
      <c r="A16" s="331"/>
      <c r="B16" s="331"/>
      <c r="C16" s="331"/>
      <c r="D16" s="331"/>
      <c r="E16" s="331"/>
      <c r="F16" s="331"/>
      <c r="G16" s="331"/>
      <c r="H16" s="331"/>
      <c r="I16" s="331"/>
      <c r="J16" s="331"/>
    </row>
    <row r="17" spans="1:17" ht="18">
      <c r="A17" s="525" t="s">
        <v>605</v>
      </c>
      <c r="B17" s="325" t="s">
        <v>276</v>
      </c>
      <c r="C17" s="332"/>
      <c r="D17" s="332"/>
      <c r="E17" s="332"/>
      <c r="F17" s="332"/>
      <c r="G17" s="332"/>
      <c r="H17" s="332"/>
      <c r="I17" s="332"/>
      <c r="J17" s="332"/>
      <c r="K17" s="333">
        <v>4307401.6170000006</v>
      </c>
      <c r="M17" s="334"/>
      <c r="N17" s="334"/>
      <c r="O17" s="334"/>
      <c r="P17" s="334"/>
      <c r="Q17" s="334"/>
    </row>
    <row r="18" spans="1:17" ht="10.5" customHeight="1">
      <c r="A18" s="151" t="s">
        <v>277</v>
      </c>
      <c r="B18" s="325" t="s">
        <v>276</v>
      </c>
      <c r="C18" s="325">
        <v>0</v>
      </c>
      <c r="D18" s="345">
        <v>129475.02907999999</v>
      </c>
      <c r="E18" s="345">
        <v>1079859.5172299999</v>
      </c>
      <c r="F18" s="345">
        <v>2708822.9661699999</v>
      </c>
      <c r="G18" s="345">
        <v>3362649.4833999993</v>
      </c>
      <c r="H18" s="345">
        <v>5057257.3679599995</v>
      </c>
      <c r="I18" s="345">
        <v>6037457.9808999971</v>
      </c>
      <c r="J18" s="357">
        <v>6492064.8528600028</v>
      </c>
      <c r="K18" s="366">
        <v>7182848.2845399976</v>
      </c>
      <c r="M18" s="334"/>
      <c r="N18" s="334"/>
      <c r="O18" s="334"/>
      <c r="P18" s="334"/>
      <c r="Q18" s="334"/>
    </row>
    <row r="19" spans="1:17" ht="10.5" customHeight="1">
      <c r="A19" s="151" t="s">
        <v>278</v>
      </c>
      <c r="B19" s="325" t="s">
        <v>276</v>
      </c>
      <c r="C19" s="325">
        <v>0</v>
      </c>
      <c r="D19" s="345">
        <v>126055.66764999999</v>
      </c>
      <c r="E19" s="345">
        <v>998692.97137000016</v>
      </c>
      <c r="F19" s="345">
        <v>2341646.7354699997</v>
      </c>
      <c r="G19" s="345">
        <v>2860855.1506899996</v>
      </c>
      <c r="H19" s="345">
        <v>4086684.0979499994</v>
      </c>
      <c r="I19" s="345">
        <v>4767690.6902999999</v>
      </c>
      <c r="J19" s="357">
        <v>5162453.609000003</v>
      </c>
      <c r="K19" s="366">
        <v>5623627.5234799972</v>
      </c>
      <c r="M19" s="334"/>
      <c r="N19" s="334"/>
      <c r="O19" s="334"/>
      <c r="P19" s="334"/>
      <c r="Q19" s="334"/>
    </row>
    <row r="20" spans="1:17" ht="10.5" customHeight="1">
      <c r="A20" s="151" t="s">
        <v>279</v>
      </c>
      <c r="B20" s="325" t="s">
        <v>276</v>
      </c>
      <c r="C20" s="325">
        <v>0</v>
      </c>
      <c r="D20" s="345">
        <v>107104.40495</v>
      </c>
      <c r="E20" s="345">
        <v>832462.44118999992</v>
      </c>
      <c r="F20" s="345">
        <v>1846953.14497</v>
      </c>
      <c r="G20" s="345">
        <v>2272873.9999700002</v>
      </c>
      <c r="H20" s="345">
        <v>3112486.8782099998</v>
      </c>
      <c r="I20" s="345">
        <v>3654592.6020600004</v>
      </c>
      <c r="J20" s="357">
        <v>4012695.922819999</v>
      </c>
      <c r="K20" s="366">
        <v>4401691.3483300004</v>
      </c>
      <c r="M20" s="334"/>
      <c r="N20" s="334"/>
      <c r="O20" s="334"/>
      <c r="P20" s="334"/>
      <c r="Q20" s="334"/>
    </row>
    <row r="21" spans="1:17" ht="10.5" customHeight="1">
      <c r="A21" s="151" t="s">
        <v>280</v>
      </c>
      <c r="B21" s="325" t="s">
        <v>276</v>
      </c>
      <c r="C21" s="325">
        <v>0</v>
      </c>
      <c r="D21" s="345">
        <v>937.71856000000014</v>
      </c>
      <c r="E21" s="345">
        <v>67066.172898999997</v>
      </c>
      <c r="F21" s="345">
        <v>312229.02518</v>
      </c>
      <c r="G21" s="345">
        <v>720457.96684000012</v>
      </c>
      <c r="H21" s="345">
        <v>1140872.4882999996</v>
      </c>
      <c r="I21" s="345">
        <v>1687218.5028199991</v>
      </c>
      <c r="J21" s="357">
        <v>2443279.0105600012</v>
      </c>
      <c r="K21" s="366">
        <v>3207966.7515400006</v>
      </c>
      <c r="M21" s="330"/>
      <c r="N21" s="330"/>
      <c r="O21" s="330"/>
      <c r="P21" s="330"/>
      <c r="Q21" s="330"/>
    </row>
    <row r="22" spans="1:17" ht="10.5" customHeight="1">
      <c r="A22" s="151" t="s">
        <v>281</v>
      </c>
      <c r="B22" s="327" t="s">
        <v>282</v>
      </c>
      <c r="C22" s="328">
        <v>0</v>
      </c>
      <c r="D22" s="328">
        <v>0.87551820155086912</v>
      </c>
      <c r="E22" s="328">
        <v>8.0563602128558891</v>
      </c>
      <c r="F22" s="328">
        <v>16.905086413822996</v>
      </c>
      <c r="G22" s="328">
        <v>31.698104111776999</v>
      </c>
      <c r="H22" s="328">
        <v>36.700000000000003</v>
      </c>
      <c r="I22" s="328">
        <v>46.167074870916039</v>
      </c>
      <c r="J22" s="329">
        <v>60.9</v>
      </c>
      <c r="K22" s="137">
        <v>72.900000000000006</v>
      </c>
      <c r="M22" s="330"/>
      <c r="N22" s="330"/>
      <c r="O22" s="330"/>
      <c r="P22" s="330"/>
      <c r="Q22" s="330"/>
    </row>
    <row r="23" spans="1:17" ht="10.5" customHeight="1">
      <c r="A23" s="151" t="s">
        <v>283</v>
      </c>
      <c r="B23" s="327" t="s">
        <v>282</v>
      </c>
      <c r="C23" s="328">
        <v>0</v>
      </c>
      <c r="D23" s="328">
        <v>2.5</v>
      </c>
      <c r="E23" s="328">
        <v>19.3</v>
      </c>
      <c r="F23" s="328">
        <v>42.9</v>
      </c>
      <c r="G23" s="328">
        <v>52.8</v>
      </c>
      <c r="H23" s="328">
        <v>72.3</v>
      </c>
      <c r="I23" s="328">
        <v>84.8</v>
      </c>
      <c r="J23" s="329">
        <v>93.2</v>
      </c>
      <c r="K23" s="137">
        <v>102.2</v>
      </c>
    </row>
    <row r="24" spans="1:17" ht="6" customHeight="1">
      <c r="A24" s="335"/>
      <c r="B24" s="141"/>
      <c r="C24" s="141"/>
      <c r="D24" s="141"/>
      <c r="E24" s="141"/>
      <c r="F24" s="141"/>
      <c r="G24" s="141"/>
      <c r="H24" s="141"/>
      <c r="I24" s="141"/>
      <c r="J24" s="141"/>
      <c r="K24" s="151"/>
    </row>
    <row r="25" spans="1:17" ht="11.25" customHeight="1">
      <c r="A25" s="657" t="s">
        <v>285</v>
      </c>
      <c r="B25" s="693" t="s">
        <v>125</v>
      </c>
      <c r="C25" s="695" t="s">
        <v>275</v>
      </c>
      <c r="D25" s="696"/>
      <c r="E25" s="696"/>
      <c r="F25" s="696"/>
      <c r="G25" s="696"/>
      <c r="H25" s="696"/>
      <c r="I25" s="696"/>
      <c r="J25" s="696"/>
      <c r="K25" s="696"/>
    </row>
    <row r="26" spans="1:17" ht="11.25" customHeight="1">
      <c r="A26" s="692"/>
      <c r="B26" s="694"/>
      <c r="C26" s="320">
        <v>2014</v>
      </c>
      <c r="D26" s="321">
        <v>2015</v>
      </c>
      <c r="E26" s="321">
        <v>2016</v>
      </c>
      <c r="F26" s="322">
        <v>2017</v>
      </c>
      <c r="G26" s="322">
        <v>2018</v>
      </c>
      <c r="H26" s="322">
        <v>2019</v>
      </c>
      <c r="I26" s="322">
        <v>2020</v>
      </c>
      <c r="J26" s="322">
        <v>2021</v>
      </c>
      <c r="K26" s="322">
        <v>2022</v>
      </c>
    </row>
    <row r="27" spans="1:17" ht="4.5" customHeight="1">
      <c r="A27" s="336"/>
      <c r="B27" s="331"/>
      <c r="C27" s="331"/>
      <c r="D27" s="331"/>
      <c r="E27" s="331"/>
      <c r="F27" s="331"/>
      <c r="G27" s="331"/>
      <c r="H27" s="331"/>
      <c r="I27" s="331"/>
      <c r="J27" s="331"/>
    </row>
    <row r="28" spans="1:17" ht="18">
      <c r="A28" s="525" t="s">
        <v>606</v>
      </c>
      <c r="B28" s="325" t="s">
        <v>282</v>
      </c>
      <c r="C28" s="337"/>
      <c r="D28" s="337"/>
      <c r="E28" s="337"/>
      <c r="F28" s="337"/>
      <c r="G28" s="337"/>
      <c r="H28" s="337"/>
      <c r="I28" s="337"/>
      <c r="J28" s="337"/>
      <c r="K28" s="470">
        <v>18.3</v>
      </c>
    </row>
    <row r="29" spans="1:17" ht="10.5" customHeight="1">
      <c r="A29" s="151" t="s">
        <v>277</v>
      </c>
      <c r="B29" s="325" t="s">
        <v>282</v>
      </c>
      <c r="C29" s="328">
        <v>0</v>
      </c>
      <c r="D29" s="328">
        <v>3.3520296095187336</v>
      </c>
      <c r="E29" s="328">
        <v>8.3584897984654756</v>
      </c>
      <c r="F29" s="328">
        <v>13.715950936266236</v>
      </c>
      <c r="G29" s="328">
        <v>13.027429732414101</v>
      </c>
      <c r="H29" s="328">
        <v>15.4</v>
      </c>
      <c r="I29" s="328">
        <v>15.837719052696839</v>
      </c>
      <c r="J29" s="329">
        <v>14.3</v>
      </c>
      <c r="K29" s="137">
        <v>15.3</v>
      </c>
    </row>
    <row r="30" spans="1:17" ht="10.5" customHeight="1">
      <c r="A30" s="151" t="s">
        <v>278</v>
      </c>
      <c r="B30" s="325" t="s">
        <v>282</v>
      </c>
      <c r="C30" s="328">
        <v>0</v>
      </c>
      <c r="D30" s="328">
        <v>3.5157567048274623</v>
      </c>
      <c r="E30" s="328">
        <v>8.2811805169891297</v>
      </c>
      <c r="F30" s="328">
        <v>12.983428489856211</v>
      </c>
      <c r="G30" s="328">
        <v>12.1550225082163</v>
      </c>
      <c r="H30" s="328">
        <v>14</v>
      </c>
      <c r="I30" s="328">
        <v>11.211040834061906</v>
      </c>
      <c r="J30" s="329">
        <v>13</v>
      </c>
      <c r="K30" s="137">
        <v>13.7</v>
      </c>
    </row>
    <row r="31" spans="1:17" ht="10.5" customHeight="1">
      <c r="A31" s="151" t="s">
        <v>279</v>
      </c>
      <c r="B31" s="325" t="s">
        <v>282</v>
      </c>
      <c r="C31" s="328">
        <v>0</v>
      </c>
      <c r="D31" s="328">
        <v>4.2654227155630551</v>
      </c>
      <c r="E31" s="328">
        <v>10.314140616051404</v>
      </c>
      <c r="F31" s="328">
        <v>15.217062634946272</v>
      </c>
      <c r="G31" s="328">
        <v>14.2690621567397</v>
      </c>
      <c r="H31" s="328">
        <v>16.100000000000001</v>
      </c>
      <c r="I31" s="328">
        <v>16.186894311916049</v>
      </c>
      <c r="J31" s="329">
        <v>15.1</v>
      </c>
      <c r="K31" s="137">
        <v>15.8</v>
      </c>
    </row>
    <row r="32" spans="1:17" ht="10.5" customHeight="1">
      <c r="A32" s="151" t="s">
        <v>280</v>
      </c>
      <c r="B32" s="325" t="s">
        <v>282</v>
      </c>
      <c r="C32" s="328">
        <v>0</v>
      </c>
      <c r="D32" s="328">
        <v>0.16210213704789844</v>
      </c>
      <c r="E32" s="328">
        <v>3.6194099804005937</v>
      </c>
      <c r="F32" s="328">
        <v>7.725743658482048</v>
      </c>
      <c r="G32" s="328">
        <v>10.910719655166501</v>
      </c>
      <c r="H32" s="328">
        <v>12.6</v>
      </c>
      <c r="I32" s="328">
        <v>14.803165625777229</v>
      </c>
      <c r="J32" s="329">
        <v>15.2</v>
      </c>
      <c r="K32" s="317">
        <v>16</v>
      </c>
    </row>
    <row r="33" spans="1:11" ht="4.5" customHeight="1" thickBot="1">
      <c r="A33" s="338"/>
      <c r="B33" s="339"/>
      <c r="C33" s="339"/>
      <c r="D33" s="339"/>
      <c r="E33" s="339"/>
      <c r="F33" s="339"/>
      <c r="G33" s="339"/>
      <c r="H33" s="339"/>
      <c r="I33" s="339"/>
      <c r="J33" s="339"/>
      <c r="K33" s="152"/>
    </row>
    <row r="34" spans="1:11" ht="10" customHeight="1" thickTop="1">
      <c r="A34" s="340" t="s">
        <v>286</v>
      </c>
    </row>
    <row r="35" spans="1:11" ht="10" customHeight="1">
      <c r="A35" s="188" t="s">
        <v>637</v>
      </c>
    </row>
    <row r="36" spans="1:11">
      <c r="A36" s="188" t="s">
        <v>635</v>
      </c>
    </row>
  </sheetData>
  <mergeCells count="10">
    <mergeCell ref="A25:A26"/>
    <mergeCell ref="B25:B26"/>
    <mergeCell ref="C25:K25"/>
    <mergeCell ref="A1:K1"/>
    <mergeCell ref="A3:A4"/>
    <mergeCell ref="B3:B4"/>
    <mergeCell ref="C3:K3"/>
    <mergeCell ref="A14:A15"/>
    <mergeCell ref="B14:B15"/>
    <mergeCell ref="C14:K14"/>
  </mergeCells>
  <printOptions horizontalCentered="1"/>
  <pageMargins left="0.78740157480314965" right="0.78740157480314965" top="0.78740157480314965" bottom="0.78740157480314965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1830D-5701-4FC3-B00D-02C0BC069E67}">
  <sheetPr codeName="Sheet43"/>
  <dimension ref="A1:R34"/>
  <sheetViews>
    <sheetView showGridLines="0" zoomScaleNormal="100" zoomScaleSheetLayoutView="100" workbookViewId="0">
      <selection sqref="A1:L1"/>
    </sheetView>
  </sheetViews>
  <sheetFormatPr defaultRowHeight="12.5"/>
  <cols>
    <col min="1" max="1" width="21.7265625" customWidth="1"/>
    <col min="2" max="2" width="6.7265625" customWidth="1"/>
    <col min="3" max="3" width="9.453125" bestFit="1" customWidth="1"/>
    <col min="4" max="4" width="3.453125" customWidth="1"/>
    <col min="5" max="11" width="7" customWidth="1"/>
    <col min="12" max="12" width="7" style="137" customWidth="1"/>
    <col min="13" max="17" width="10" style="154" bestFit="1" customWidth="1"/>
    <col min="18" max="18" width="10.81640625" style="154" bestFit="1" customWidth="1"/>
  </cols>
  <sheetData>
    <row r="1" spans="1:18" ht="15" customHeight="1">
      <c r="A1" s="583" t="s">
        <v>498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27"/>
      <c r="O1" s="548" t="s">
        <v>612</v>
      </c>
    </row>
    <row r="2" spans="1:18" ht="9" customHeight="1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341"/>
      <c r="M2" s="527"/>
    </row>
    <row r="3" spans="1:18" ht="11.25" customHeight="1">
      <c r="A3" s="697" t="s">
        <v>274</v>
      </c>
      <c r="B3" s="693" t="s">
        <v>125</v>
      </c>
      <c r="C3" s="650" t="s">
        <v>287</v>
      </c>
      <c r="D3" s="656"/>
      <c r="E3" s="656"/>
      <c r="F3" s="656"/>
      <c r="G3" s="656"/>
      <c r="H3" s="656"/>
      <c r="I3" s="656"/>
      <c r="J3" s="656"/>
      <c r="K3" s="656"/>
      <c r="L3" s="656"/>
    </row>
    <row r="4" spans="1:18" ht="11.25" customHeight="1">
      <c r="A4" s="698"/>
      <c r="B4" s="694"/>
      <c r="C4" s="342" t="s">
        <v>0</v>
      </c>
      <c r="D4" s="342">
        <v>2014</v>
      </c>
      <c r="E4" s="321">
        <v>2015</v>
      </c>
      <c r="F4" s="321">
        <v>2016</v>
      </c>
      <c r="G4" s="322">
        <v>2017</v>
      </c>
      <c r="H4" s="322">
        <v>2018</v>
      </c>
      <c r="I4" s="322">
        <v>2019</v>
      </c>
      <c r="J4" s="322">
        <v>2020</v>
      </c>
      <c r="K4" s="322">
        <v>2021</v>
      </c>
      <c r="L4" s="322">
        <v>2022</v>
      </c>
    </row>
    <row r="5" spans="1:18" ht="4.5" customHeight="1">
      <c r="A5" s="323"/>
      <c r="B5" s="324"/>
      <c r="C5" s="324"/>
      <c r="D5" s="324"/>
      <c r="E5" s="324"/>
      <c r="F5" s="324"/>
      <c r="G5" s="324"/>
      <c r="H5" s="324"/>
      <c r="I5" s="324"/>
      <c r="J5" s="324"/>
      <c r="K5" s="324"/>
    </row>
    <row r="6" spans="1:18">
      <c r="A6" s="528" t="s">
        <v>636</v>
      </c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30"/>
    </row>
    <row r="7" spans="1:18" ht="10.5" customHeight="1">
      <c r="A7" s="151" t="s">
        <v>277</v>
      </c>
      <c r="B7" s="325" t="s">
        <v>276</v>
      </c>
      <c r="C7" s="531">
        <v>46830832.228889905</v>
      </c>
      <c r="D7" s="343">
        <v>0</v>
      </c>
      <c r="E7" s="344">
        <v>3862586.0795599991</v>
      </c>
      <c r="F7" s="345">
        <v>9056727.6154600028</v>
      </c>
      <c r="G7" s="345">
        <v>6830122.4086600058</v>
      </c>
      <c r="H7" s="345">
        <v>6062635.4443495348</v>
      </c>
      <c r="I7" s="345">
        <v>6985837.8358805031</v>
      </c>
      <c r="J7" s="357">
        <v>5322845.005099915</v>
      </c>
      <c r="K7" s="357">
        <v>7129191.0990100875</v>
      </c>
      <c r="L7" s="366">
        <v>1580886.7408698574</v>
      </c>
      <c r="M7" s="346"/>
      <c r="N7" s="346"/>
      <c r="O7" s="346"/>
      <c r="P7" s="346"/>
      <c r="Q7" s="346"/>
      <c r="R7" s="346"/>
    </row>
    <row r="8" spans="1:18" ht="10.5" customHeight="1">
      <c r="A8" s="151" t="s">
        <v>278</v>
      </c>
      <c r="B8" s="325" t="s">
        <v>276</v>
      </c>
      <c r="C8" s="532">
        <v>41063565.365319975</v>
      </c>
      <c r="D8" s="343">
        <v>0</v>
      </c>
      <c r="E8" s="344">
        <v>3585449.1147499997</v>
      </c>
      <c r="F8" s="345">
        <v>8474340.7826100066</v>
      </c>
      <c r="G8" s="345">
        <v>5975867.9206000101</v>
      </c>
      <c r="H8" s="345">
        <v>5500745.7448977865</v>
      </c>
      <c r="I8" s="345">
        <v>5727473.5618422255</v>
      </c>
      <c r="J8" s="357">
        <v>13262867.366449978</v>
      </c>
      <c r="K8" s="357">
        <v>-2831296.2225600109</v>
      </c>
      <c r="L8" s="366">
        <v>1368117.0967299789</v>
      </c>
      <c r="M8" s="346"/>
      <c r="N8" s="346"/>
      <c r="O8" s="346"/>
      <c r="P8" s="346"/>
      <c r="Q8" s="346"/>
      <c r="R8" s="346"/>
    </row>
    <row r="9" spans="1:18" ht="10.5" customHeight="1">
      <c r="A9" s="151" t="s">
        <v>279</v>
      </c>
      <c r="B9" s="325" t="s">
        <v>276</v>
      </c>
      <c r="C9" s="532">
        <v>27775074.115410026</v>
      </c>
      <c r="D9" s="343">
        <v>0</v>
      </c>
      <c r="E9" s="344">
        <v>2510991.5732199997</v>
      </c>
      <c r="F9" s="345">
        <v>5560087.4645670019</v>
      </c>
      <c r="G9" s="345">
        <v>4066303.7756900042</v>
      </c>
      <c r="H9" s="345">
        <v>3791302.4428028166</v>
      </c>
      <c r="I9" s="345">
        <v>3427018.8778302185</v>
      </c>
      <c r="J9" s="357">
        <v>3221774.483080022</v>
      </c>
      <c r="K9" s="357">
        <v>4038977.3557899445</v>
      </c>
      <c r="L9" s="366">
        <v>1158618.1424300186</v>
      </c>
      <c r="M9" s="346"/>
      <c r="N9" s="346"/>
      <c r="O9" s="346"/>
      <c r="P9" s="346"/>
      <c r="Q9" s="346"/>
      <c r="R9" s="346"/>
    </row>
    <row r="10" spans="1:18" ht="10.5" customHeight="1">
      <c r="A10" s="151" t="s">
        <v>280</v>
      </c>
      <c r="B10" s="325" t="s">
        <v>276</v>
      </c>
      <c r="C10" s="532">
        <v>20063892.014179997</v>
      </c>
      <c r="D10" s="343">
        <v>0</v>
      </c>
      <c r="E10" s="344">
        <v>578473.90360000019</v>
      </c>
      <c r="F10" s="345">
        <v>1274484.817909</v>
      </c>
      <c r="G10" s="345">
        <v>2188451.9048610013</v>
      </c>
      <c r="H10" s="345">
        <v>2561801.5320401234</v>
      </c>
      <c r="I10" s="345">
        <v>2457432.7845398672</v>
      </c>
      <c r="J10" s="357">
        <v>2337042.1833900064</v>
      </c>
      <c r="K10" s="357">
        <v>4707868.0258700177</v>
      </c>
      <c r="L10" s="366">
        <v>3958336.8619699813</v>
      </c>
      <c r="M10" s="346"/>
      <c r="N10" s="346"/>
      <c r="O10" s="346"/>
      <c r="P10" s="346"/>
      <c r="Q10" s="346"/>
      <c r="R10" s="346"/>
    </row>
    <row r="11" spans="1:18" ht="10.5" customHeight="1">
      <c r="A11" s="151" t="s">
        <v>281</v>
      </c>
      <c r="B11" s="327" t="s">
        <v>282</v>
      </c>
      <c r="C11" s="347">
        <v>72.2</v>
      </c>
      <c r="D11" s="328">
        <v>0</v>
      </c>
      <c r="E11" s="328">
        <v>23.037668057889469</v>
      </c>
      <c r="F11" s="328">
        <v>22.922028224033557</v>
      </c>
      <c r="G11" s="328">
        <v>53.819193685047459</v>
      </c>
      <c r="H11" s="328">
        <v>67.570487205611798</v>
      </c>
      <c r="I11" s="328">
        <v>71.7</v>
      </c>
      <c r="J11" s="329">
        <v>72.538974892984754</v>
      </c>
      <c r="K11" s="329">
        <v>116.6</v>
      </c>
      <c r="L11" s="137">
        <v>341.6</v>
      </c>
      <c r="M11" s="348"/>
      <c r="N11" s="348"/>
      <c r="O11" s="348"/>
      <c r="P11" s="348"/>
      <c r="Q11" s="348"/>
      <c r="R11" s="348"/>
    </row>
    <row r="12" spans="1:18" ht="6" customHeight="1">
      <c r="A12" s="173"/>
      <c r="B12" s="309"/>
      <c r="C12" s="309"/>
      <c r="D12" s="309"/>
      <c r="E12" s="309"/>
      <c r="F12" s="309"/>
      <c r="G12" s="309"/>
      <c r="H12" s="309"/>
      <c r="I12" s="309"/>
      <c r="J12" s="309"/>
      <c r="K12" s="309"/>
      <c r="L12" s="309"/>
    </row>
    <row r="13" spans="1:18" ht="11.25" customHeight="1">
      <c r="A13" s="697" t="s">
        <v>284</v>
      </c>
      <c r="B13" s="693" t="s">
        <v>125</v>
      </c>
      <c r="C13" s="650" t="s">
        <v>287</v>
      </c>
      <c r="D13" s="656"/>
      <c r="E13" s="656"/>
      <c r="F13" s="656"/>
      <c r="G13" s="656"/>
      <c r="H13" s="656"/>
      <c r="I13" s="656"/>
      <c r="J13" s="656"/>
      <c r="K13" s="656"/>
      <c r="L13" s="656"/>
    </row>
    <row r="14" spans="1:18" ht="11.25" customHeight="1">
      <c r="A14" s="698"/>
      <c r="B14" s="694"/>
      <c r="C14" s="342" t="s">
        <v>0</v>
      </c>
      <c r="D14" s="342">
        <v>2014</v>
      </c>
      <c r="E14" s="321">
        <v>2015</v>
      </c>
      <c r="F14" s="321">
        <v>2016</v>
      </c>
      <c r="G14" s="322">
        <v>2017</v>
      </c>
      <c r="H14" s="322">
        <v>2018</v>
      </c>
      <c r="I14" s="322">
        <v>2019</v>
      </c>
      <c r="J14" s="322">
        <v>2020</v>
      </c>
      <c r="K14" s="322">
        <v>2021</v>
      </c>
      <c r="L14" s="322">
        <v>2022</v>
      </c>
    </row>
    <row r="15" spans="1:18" ht="4.5" customHeight="1">
      <c r="A15" s="331"/>
      <c r="B15" s="331"/>
      <c r="C15" s="331"/>
      <c r="D15" s="331"/>
      <c r="E15" s="331"/>
      <c r="F15" s="331"/>
      <c r="G15" s="331"/>
      <c r="H15" s="331"/>
      <c r="I15" s="331"/>
      <c r="J15" s="137"/>
      <c r="K15" s="137"/>
    </row>
    <row r="16" spans="1:18">
      <c r="A16" s="528" t="s">
        <v>605</v>
      </c>
      <c r="B16" s="533"/>
      <c r="C16" s="533"/>
      <c r="D16" s="533"/>
      <c r="E16" s="533"/>
      <c r="F16" s="533"/>
      <c r="G16" s="533"/>
      <c r="H16" s="533"/>
      <c r="I16" s="533"/>
      <c r="J16" s="530"/>
      <c r="K16" s="530"/>
      <c r="L16" s="530"/>
    </row>
    <row r="17" spans="1:18">
      <c r="A17" s="151" t="s">
        <v>277</v>
      </c>
      <c r="B17" s="325" t="s">
        <v>276</v>
      </c>
      <c r="C17" s="534">
        <v>7182848.2845399976</v>
      </c>
      <c r="D17" s="343">
        <v>0</v>
      </c>
      <c r="E17" s="345">
        <v>129475.02907999999</v>
      </c>
      <c r="F17" s="345">
        <v>950384.48814999987</v>
      </c>
      <c r="G17" s="345">
        <v>1628963.44894</v>
      </c>
      <c r="H17" s="345">
        <v>653826.51722999942</v>
      </c>
      <c r="I17" s="345">
        <v>1694607.8845600002</v>
      </c>
      <c r="J17" s="357">
        <v>980200.61293999758</v>
      </c>
      <c r="K17" s="357">
        <v>454606.87196000572</v>
      </c>
      <c r="L17" s="357">
        <v>690783.43168000039</v>
      </c>
      <c r="M17" s="334"/>
      <c r="N17" s="334"/>
      <c r="O17" s="334"/>
      <c r="P17" s="334"/>
      <c r="Q17" s="334"/>
      <c r="R17" s="334"/>
    </row>
    <row r="18" spans="1:18" ht="10.5" customHeight="1">
      <c r="A18" s="151" t="s">
        <v>278</v>
      </c>
      <c r="B18" s="325" t="s">
        <v>276</v>
      </c>
      <c r="C18" s="531">
        <v>5623627.5234799972</v>
      </c>
      <c r="D18" s="343">
        <v>0</v>
      </c>
      <c r="E18" s="345">
        <v>126055.66764999999</v>
      </c>
      <c r="F18" s="345">
        <v>872637.3037200002</v>
      </c>
      <c r="G18" s="345">
        <v>1342953.7640999996</v>
      </c>
      <c r="H18" s="345">
        <v>519208.41521999985</v>
      </c>
      <c r="I18" s="345">
        <v>1225828.9472599998</v>
      </c>
      <c r="J18" s="357">
        <v>681006.59235000052</v>
      </c>
      <c r="K18" s="357">
        <v>394762.91870000307</v>
      </c>
      <c r="L18" s="357">
        <v>461173.91447999794</v>
      </c>
      <c r="M18" s="334"/>
      <c r="N18" s="334"/>
      <c r="O18" s="334"/>
      <c r="P18" s="334"/>
      <c r="Q18" s="334"/>
      <c r="R18" s="334"/>
    </row>
    <row r="19" spans="1:18" ht="10.5" customHeight="1">
      <c r="A19" s="151" t="s">
        <v>279</v>
      </c>
      <c r="B19" s="325" t="s">
        <v>276</v>
      </c>
      <c r="C19" s="531">
        <v>4401691.3483300004</v>
      </c>
      <c r="D19" s="343">
        <v>0</v>
      </c>
      <c r="E19" s="345">
        <v>107104.40495</v>
      </c>
      <c r="F19" s="345">
        <v>725358.03623999993</v>
      </c>
      <c r="G19" s="345">
        <v>1014490.7037800001</v>
      </c>
      <c r="H19" s="345">
        <v>425920.85500000021</v>
      </c>
      <c r="I19" s="345">
        <v>839612.87823999953</v>
      </c>
      <c r="J19" s="357">
        <v>542105.72385000065</v>
      </c>
      <c r="K19" s="357">
        <v>358103.32075999863</v>
      </c>
      <c r="L19" s="357">
        <v>388995.42550999951</v>
      </c>
      <c r="M19" s="334"/>
      <c r="N19" s="334"/>
      <c r="O19" s="334"/>
      <c r="P19" s="334"/>
      <c r="Q19" s="334"/>
      <c r="R19" s="334"/>
    </row>
    <row r="20" spans="1:18" ht="10.5" customHeight="1">
      <c r="A20" s="151" t="s">
        <v>280</v>
      </c>
      <c r="B20" s="325" t="s">
        <v>276</v>
      </c>
      <c r="C20" s="531">
        <v>3207966.7515400006</v>
      </c>
      <c r="D20" s="343">
        <v>0</v>
      </c>
      <c r="E20" s="345">
        <v>937.71856000000014</v>
      </c>
      <c r="F20" s="345">
        <v>66128.454339000004</v>
      </c>
      <c r="G20" s="345">
        <v>245162.852281</v>
      </c>
      <c r="H20" s="345">
        <v>408228.94166000013</v>
      </c>
      <c r="I20" s="345">
        <v>420414.52145999949</v>
      </c>
      <c r="J20" s="357">
        <v>546346.0145199995</v>
      </c>
      <c r="K20" s="357">
        <v>756060.50774000213</v>
      </c>
      <c r="L20" s="357">
        <v>764687.7409800021</v>
      </c>
      <c r="M20" s="334"/>
      <c r="N20" s="334"/>
      <c r="O20" s="334"/>
      <c r="P20" s="334"/>
      <c r="Q20" s="334"/>
      <c r="R20" s="334"/>
    </row>
    <row r="21" spans="1:18" ht="10.5" customHeight="1">
      <c r="A21" s="151" t="s">
        <v>281</v>
      </c>
      <c r="B21" s="327" t="s">
        <v>282</v>
      </c>
      <c r="C21" s="347">
        <v>72.900000000000006</v>
      </c>
      <c r="D21" s="328">
        <v>0</v>
      </c>
      <c r="E21" s="328">
        <v>0.87551820155086912</v>
      </c>
      <c r="F21" s="328">
        <v>9.1166639142493793</v>
      </c>
      <c r="G21" s="328">
        <v>24.166101411035246</v>
      </c>
      <c r="H21" s="328">
        <v>95.846196979483395</v>
      </c>
      <c r="I21" s="328">
        <v>50.1</v>
      </c>
      <c r="J21" s="329">
        <v>100.78218887634769</v>
      </c>
      <c r="K21" s="329">
        <v>211.1</v>
      </c>
      <c r="L21" s="329">
        <v>196.6</v>
      </c>
      <c r="M21" s="330"/>
      <c r="N21" s="330"/>
      <c r="O21" s="330"/>
      <c r="P21" s="330"/>
      <c r="Q21" s="330"/>
      <c r="R21" s="330"/>
    </row>
    <row r="22" spans="1:18" ht="6" customHeight="1">
      <c r="A22" s="335"/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51"/>
      <c r="M22" s="330"/>
      <c r="N22" s="330"/>
      <c r="O22" s="330"/>
      <c r="P22" s="330"/>
      <c r="Q22" s="330"/>
      <c r="R22" s="330"/>
    </row>
    <row r="23" spans="1:18" ht="11.25" customHeight="1">
      <c r="A23" s="657" t="s">
        <v>285</v>
      </c>
      <c r="B23" s="693" t="s">
        <v>125</v>
      </c>
      <c r="C23" s="650" t="s">
        <v>287</v>
      </c>
      <c r="D23" s="656"/>
      <c r="E23" s="656"/>
      <c r="F23" s="656"/>
      <c r="G23" s="656"/>
      <c r="H23" s="656"/>
      <c r="I23" s="656"/>
      <c r="J23" s="656"/>
      <c r="K23" s="656"/>
      <c r="L23" s="656"/>
    </row>
    <row r="24" spans="1:18" ht="11.25" customHeight="1">
      <c r="A24" s="692"/>
      <c r="B24" s="694"/>
      <c r="C24" s="342" t="s">
        <v>0</v>
      </c>
      <c r="D24" s="342">
        <v>2014</v>
      </c>
      <c r="E24" s="321">
        <v>2015</v>
      </c>
      <c r="F24" s="321">
        <v>2016</v>
      </c>
      <c r="G24" s="322">
        <v>2017</v>
      </c>
      <c r="H24" s="322">
        <v>2018</v>
      </c>
      <c r="I24" s="322">
        <v>2019</v>
      </c>
      <c r="J24" s="322">
        <v>2020</v>
      </c>
      <c r="K24" s="322">
        <v>2021</v>
      </c>
      <c r="L24" s="322">
        <v>2022</v>
      </c>
    </row>
    <row r="25" spans="1:18" ht="4.5" customHeight="1">
      <c r="A25" s="336"/>
      <c r="B25" s="331"/>
      <c r="C25" s="331"/>
      <c r="D25" s="331"/>
      <c r="E25" s="331"/>
      <c r="F25" s="331"/>
      <c r="G25" s="331"/>
      <c r="H25" s="331"/>
      <c r="I25" s="331"/>
      <c r="J25" s="137"/>
      <c r="K25" s="137"/>
    </row>
    <row r="26" spans="1:18" ht="12.65" customHeight="1">
      <c r="A26" s="528" t="s">
        <v>606</v>
      </c>
      <c r="B26" s="533"/>
      <c r="C26" s="533"/>
      <c r="D26" s="533"/>
      <c r="E26" s="533"/>
      <c r="F26" s="533"/>
      <c r="G26" s="533"/>
      <c r="H26" s="533"/>
      <c r="I26" s="533"/>
      <c r="J26" s="530"/>
      <c r="K26" s="530"/>
      <c r="L26" s="530"/>
    </row>
    <row r="27" spans="1:18" ht="10.5" customHeight="1">
      <c r="A27" s="151" t="s">
        <v>277</v>
      </c>
      <c r="B27" s="327" t="s">
        <v>282</v>
      </c>
      <c r="C27" s="347">
        <v>15.3</v>
      </c>
      <c r="D27" s="328">
        <v>0</v>
      </c>
      <c r="E27" s="328">
        <v>3.3520296095187336</v>
      </c>
      <c r="F27" s="328">
        <v>10.5</v>
      </c>
      <c r="G27" s="328">
        <v>23.849696264222363</v>
      </c>
      <c r="H27" s="328">
        <v>10.7845263537885</v>
      </c>
      <c r="I27" s="328">
        <v>24.3</v>
      </c>
      <c r="J27" s="329">
        <v>18.41497567561801</v>
      </c>
      <c r="K27" s="329">
        <v>6.4</v>
      </c>
      <c r="L27" s="137">
        <v>43.7</v>
      </c>
    </row>
    <row r="28" spans="1:18" ht="10.5" customHeight="1">
      <c r="A28" s="151" t="s">
        <v>278</v>
      </c>
      <c r="B28" s="327" t="s">
        <v>282</v>
      </c>
      <c r="C28" s="347">
        <v>13.7</v>
      </c>
      <c r="D28" s="328">
        <v>0</v>
      </c>
      <c r="E28" s="328">
        <v>3.5157567048274623</v>
      </c>
      <c r="F28" s="328">
        <v>10.297406324639653</v>
      </c>
      <c r="G28" s="328">
        <v>22.5</v>
      </c>
      <c r="H28" s="328">
        <v>9.4388731873599401</v>
      </c>
      <c r="I28" s="328">
        <v>21.4</v>
      </c>
      <c r="J28" s="329">
        <v>5.1346859885871199</v>
      </c>
      <c r="K28" s="329">
        <v>-13.9</v>
      </c>
      <c r="L28" s="137">
        <v>33.700000000000003</v>
      </c>
    </row>
    <row r="29" spans="1:18" ht="10.5" customHeight="1">
      <c r="A29" s="151" t="s">
        <v>279</v>
      </c>
      <c r="B29" s="327" t="s">
        <v>282</v>
      </c>
      <c r="C29" s="347">
        <v>15.8</v>
      </c>
      <c r="D29" s="328">
        <v>0</v>
      </c>
      <c r="E29" s="328">
        <v>4.2654227155630551</v>
      </c>
      <c r="F29" s="328">
        <v>13.045802622036415</v>
      </c>
      <c r="G29" s="328">
        <v>24.9487190269707</v>
      </c>
      <c r="H29" s="328">
        <v>11.2341566368186</v>
      </c>
      <c r="I29" s="328">
        <v>24.5</v>
      </c>
      <c r="J29" s="329">
        <v>16.826308815126829</v>
      </c>
      <c r="K29" s="329">
        <v>8.9</v>
      </c>
      <c r="L29" s="137">
        <v>33.6</v>
      </c>
    </row>
    <row r="30" spans="1:18" ht="10.5" customHeight="1">
      <c r="A30" s="151" t="s">
        <v>280</v>
      </c>
      <c r="B30" s="327" t="s">
        <v>282</v>
      </c>
      <c r="C30" s="347">
        <v>16</v>
      </c>
      <c r="D30" s="328">
        <v>0</v>
      </c>
      <c r="E30" s="328">
        <v>0.16210213704789844</v>
      </c>
      <c r="F30" s="328">
        <v>5.1886419837856135</v>
      </c>
      <c r="G30" s="328">
        <v>11.202569804547357</v>
      </c>
      <c r="H30" s="328">
        <v>15.935229039187201</v>
      </c>
      <c r="I30" s="328">
        <v>17.100000000000001</v>
      </c>
      <c r="J30" s="329">
        <v>23.37767021934944</v>
      </c>
      <c r="K30" s="329">
        <v>16.100000000000001</v>
      </c>
      <c r="L30" s="137">
        <v>19.3</v>
      </c>
    </row>
    <row r="31" spans="1:18" ht="4.5" customHeight="1" thickBot="1">
      <c r="A31" s="338"/>
      <c r="B31" s="339"/>
      <c r="C31" s="339"/>
      <c r="D31" s="339"/>
      <c r="E31" s="339"/>
      <c r="F31" s="339"/>
      <c r="G31" s="339"/>
      <c r="H31" s="339"/>
      <c r="I31" s="339"/>
      <c r="J31" s="339"/>
      <c r="K31" s="339"/>
      <c r="L31" s="152"/>
    </row>
    <row r="32" spans="1:18" ht="10" customHeight="1" thickTop="1">
      <c r="A32" s="340" t="s">
        <v>286</v>
      </c>
    </row>
    <row r="33" spans="1:1" ht="10" customHeight="1">
      <c r="A33" s="188" t="s">
        <v>637</v>
      </c>
    </row>
    <row r="34" spans="1:1">
      <c r="A34" s="188" t="s">
        <v>635</v>
      </c>
    </row>
  </sheetData>
  <mergeCells count="10">
    <mergeCell ref="A23:A24"/>
    <mergeCell ref="B23:B24"/>
    <mergeCell ref="C23:L23"/>
    <mergeCell ref="A1:L1"/>
    <mergeCell ref="A3:A4"/>
    <mergeCell ref="B3:B4"/>
    <mergeCell ref="C3:L3"/>
    <mergeCell ref="A13:A14"/>
    <mergeCell ref="B13:B14"/>
    <mergeCell ref="C13:L13"/>
  </mergeCells>
  <printOptions horizontalCentered="1"/>
  <pageMargins left="0.78740157480314965" right="0.78740157480314965" top="0.78740157480314965" bottom="0.78740157480314965" header="0.31496062992125984" footer="0.31496062992125984"/>
  <pageSetup scale="97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8A6D6-0201-46AE-AC2F-27264986D8E6}">
  <sheetPr codeName="Sheet44"/>
  <dimension ref="A1:P51"/>
  <sheetViews>
    <sheetView showGridLines="0" zoomScaleNormal="100" workbookViewId="0">
      <selection sqref="A1:K1"/>
    </sheetView>
  </sheetViews>
  <sheetFormatPr defaultRowHeight="12.5"/>
  <cols>
    <col min="1" max="1" width="28" customWidth="1"/>
    <col min="2" max="2" width="6.453125" customWidth="1"/>
    <col min="3" max="3" width="4.54296875" customWidth="1"/>
    <col min="4" max="10" width="6.81640625" customWidth="1"/>
    <col min="11" max="11" width="6.81640625" style="137" customWidth="1"/>
    <col min="12" max="13" width="9.453125" bestFit="1" customWidth="1"/>
    <col min="14" max="15" width="10.26953125" bestFit="1" customWidth="1"/>
    <col min="16" max="16" width="10.453125" bestFit="1" customWidth="1"/>
  </cols>
  <sheetData>
    <row r="1" spans="1:16" ht="30" customHeight="1">
      <c r="A1" s="584" t="s">
        <v>499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318"/>
      <c r="M1" s="318"/>
      <c r="N1" s="548" t="s">
        <v>612</v>
      </c>
    </row>
    <row r="2" spans="1:16" ht="9" customHeight="1">
      <c r="A2" s="349"/>
    </row>
    <row r="3" spans="1:16" ht="13.5" customHeight="1">
      <c r="A3" s="659" t="s">
        <v>288</v>
      </c>
      <c r="B3" s="694" t="s">
        <v>125</v>
      </c>
      <c r="C3" s="695" t="s">
        <v>275</v>
      </c>
      <c r="D3" s="696"/>
      <c r="E3" s="696"/>
      <c r="F3" s="696"/>
      <c r="G3" s="696"/>
      <c r="H3" s="696"/>
      <c r="I3" s="696"/>
      <c r="J3" s="696"/>
      <c r="K3" s="696"/>
    </row>
    <row r="4" spans="1:16" ht="13.5" customHeight="1">
      <c r="A4" s="659"/>
      <c r="B4" s="694"/>
      <c r="C4" s="321">
        <v>2014</v>
      </c>
      <c r="D4" s="321">
        <v>2015</v>
      </c>
      <c r="E4" s="321">
        <v>2016</v>
      </c>
      <c r="F4" s="322">
        <v>2017</v>
      </c>
      <c r="G4" s="322">
        <v>2018</v>
      </c>
      <c r="H4" s="322">
        <v>2019</v>
      </c>
      <c r="I4" s="322">
        <v>2020</v>
      </c>
      <c r="J4" s="322">
        <v>2021</v>
      </c>
      <c r="K4" s="322">
        <v>2022</v>
      </c>
    </row>
    <row r="5" spans="1:16" ht="4.5" customHeight="1">
      <c r="A5" s="323"/>
      <c r="B5" s="324"/>
      <c r="C5" s="324"/>
      <c r="D5" s="324"/>
      <c r="E5" s="324"/>
      <c r="F5" s="324"/>
      <c r="G5" s="324"/>
      <c r="H5" s="324"/>
      <c r="I5" s="324"/>
      <c r="J5" s="324"/>
    </row>
    <row r="6" spans="1:16" ht="10.5" customHeight="1">
      <c r="A6" s="151" t="s">
        <v>289</v>
      </c>
      <c r="B6" s="325" t="s">
        <v>276</v>
      </c>
      <c r="C6" s="350"/>
      <c r="D6" s="350"/>
      <c r="E6" s="350"/>
      <c r="F6" s="350"/>
      <c r="G6" s="350"/>
      <c r="H6" s="350"/>
      <c r="I6" s="350"/>
      <c r="J6" s="350"/>
      <c r="K6" s="345">
        <v>1325693.794</v>
      </c>
      <c r="L6" s="334"/>
      <c r="M6" s="334"/>
      <c r="N6" s="334"/>
      <c r="O6" s="334"/>
      <c r="P6" s="334"/>
    </row>
    <row r="7" spans="1:16" ht="10.5" customHeight="1">
      <c r="A7" s="151" t="s">
        <v>277</v>
      </c>
      <c r="B7" s="325" t="s">
        <v>276</v>
      </c>
      <c r="C7" s="325">
        <v>0</v>
      </c>
      <c r="D7" s="345">
        <v>2795.8857799999996</v>
      </c>
      <c r="E7" s="345">
        <v>107939.0876</v>
      </c>
      <c r="F7" s="345">
        <v>607163.25495000009</v>
      </c>
      <c r="G7" s="345">
        <v>825076.3564499995</v>
      </c>
      <c r="H7" s="345">
        <v>1944834.1950400001</v>
      </c>
      <c r="I7" s="345">
        <v>2421031.5887999986</v>
      </c>
      <c r="J7" s="357">
        <v>2510650.1123400014</v>
      </c>
      <c r="K7" s="366">
        <v>2557833.8521200004</v>
      </c>
      <c r="L7" s="334"/>
      <c r="M7" s="334"/>
      <c r="N7" s="334"/>
      <c r="O7" s="334"/>
      <c r="P7" s="334"/>
    </row>
    <row r="8" spans="1:16" ht="10.5" customHeight="1">
      <c r="A8" s="151" t="s">
        <v>278</v>
      </c>
      <c r="B8" s="325" t="s">
        <v>276</v>
      </c>
      <c r="C8" s="325">
        <v>0</v>
      </c>
      <c r="D8" s="345">
        <v>2633.7932799999999</v>
      </c>
      <c r="E8" s="345">
        <v>98514.160690000004</v>
      </c>
      <c r="F8" s="345">
        <v>452707.39377000008</v>
      </c>
      <c r="G8" s="345">
        <v>604448.87507999968</v>
      </c>
      <c r="H8" s="345">
        <v>1340132.7732299997</v>
      </c>
      <c r="I8" s="345">
        <v>1634317.910910001</v>
      </c>
      <c r="J8" s="357">
        <v>1678373.7439200021</v>
      </c>
      <c r="K8" s="366">
        <v>1628219.9945099996</v>
      </c>
      <c r="L8" s="334"/>
      <c r="M8" s="334"/>
      <c r="N8" s="334"/>
      <c r="O8" s="334"/>
      <c r="P8" s="334"/>
    </row>
    <row r="9" spans="1:16" ht="10.5" customHeight="1">
      <c r="A9" s="151" t="s">
        <v>279</v>
      </c>
      <c r="B9" s="325" t="s">
        <v>276</v>
      </c>
      <c r="C9" s="325">
        <v>0</v>
      </c>
      <c r="D9" s="345">
        <v>2195.8113800000001</v>
      </c>
      <c r="E9" s="345">
        <v>74434.106579999992</v>
      </c>
      <c r="F9" s="345">
        <v>349543.88880999992</v>
      </c>
      <c r="G9" s="345">
        <v>472251.86471000011</v>
      </c>
      <c r="H9" s="345">
        <v>934606.12138000038</v>
      </c>
      <c r="I9" s="345">
        <v>1177754.6641000002</v>
      </c>
      <c r="J9" s="357">
        <v>1241852.4385099972</v>
      </c>
      <c r="K9" s="366">
        <v>1295015.7898299992</v>
      </c>
      <c r="L9" s="334"/>
      <c r="M9" s="334"/>
      <c r="N9" s="334"/>
      <c r="O9" s="334"/>
      <c r="P9" s="334"/>
    </row>
    <row r="10" spans="1:16" ht="10.5" customHeight="1">
      <c r="A10" s="151" t="s">
        <v>280</v>
      </c>
      <c r="B10" s="325" t="s">
        <v>276</v>
      </c>
      <c r="C10" s="325">
        <v>0</v>
      </c>
      <c r="D10" s="325">
        <v>0</v>
      </c>
      <c r="E10" s="351">
        <v>1547.1955699999999</v>
      </c>
      <c r="F10" s="351">
        <v>37865.750830000004</v>
      </c>
      <c r="G10" s="351">
        <v>88857.268390000012</v>
      </c>
      <c r="H10" s="351">
        <v>162868.55361</v>
      </c>
      <c r="I10" s="351">
        <v>313241.62781999988</v>
      </c>
      <c r="J10" s="357">
        <v>573120.65391999937</v>
      </c>
      <c r="K10" s="366">
        <v>871934.38056000019</v>
      </c>
      <c r="L10" s="334"/>
      <c r="M10" s="334"/>
      <c r="N10" s="334"/>
      <c r="O10" s="334"/>
      <c r="P10" s="334"/>
    </row>
    <row r="11" spans="1:16" ht="10.5" customHeight="1">
      <c r="A11" s="151" t="s">
        <v>281</v>
      </c>
      <c r="B11" s="327" t="s">
        <v>282</v>
      </c>
      <c r="C11" s="328">
        <v>0</v>
      </c>
      <c r="D11" s="328">
        <v>0</v>
      </c>
      <c r="E11" s="328">
        <v>2.0786110576031582</v>
      </c>
      <c r="F11" s="328">
        <v>10.832903118092426</v>
      </c>
      <c r="G11" s="328">
        <v>18.815652203843701</v>
      </c>
      <c r="H11" s="328">
        <v>17.399999999999999</v>
      </c>
      <c r="I11" s="328">
        <v>26.596509219461968</v>
      </c>
      <c r="J11" s="329">
        <v>46.2</v>
      </c>
      <c r="K11" s="137">
        <v>67.3</v>
      </c>
      <c r="L11" s="330"/>
      <c r="M11" s="330"/>
      <c r="N11" s="330"/>
      <c r="O11" s="330"/>
      <c r="P11" s="330"/>
    </row>
    <row r="12" spans="1:16" ht="10.5" customHeight="1">
      <c r="A12" s="151" t="s">
        <v>283</v>
      </c>
      <c r="B12" s="327" t="s">
        <v>282</v>
      </c>
      <c r="C12" s="328">
        <v>0</v>
      </c>
      <c r="D12" s="328">
        <v>0.2</v>
      </c>
      <c r="E12" s="328">
        <v>5.6</v>
      </c>
      <c r="F12" s="328">
        <v>26.4</v>
      </c>
      <c r="G12" s="328">
        <v>35.6</v>
      </c>
      <c r="H12" s="328">
        <v>70.5</v>
      </c>
      <c r="I12" s="328">
        <v>88.802778871526954</v>
      </c>
      <c r="J12" s="329">
        <v>93.7</v>
      </c>
      <c r="K12" s="137">
        <v>97.7</v>
      </c>
      <c r="L12" s="330"/>
      <c r="M12" s="330"/>
      <c r="N12" s="330"/>
      <c r="O12" s="330"/>
      <c r="P12" s="330"/>
    </row>
    <row r="13" spans="1:16" ht="6" customHeight="1">
      <c r="A13" s="173"/>
      <c r="B13" s="309"/>
      <c r="C13" s="309"/>
      <c r="D13" s="309"/>
      <c r="E13" s="309"/>
      <c r="F13" s="309"/>
      <c r="G13" s="309"/>
      <c r="H13" s="309"/>
      <c r="I13" s="309"/>
      <c r="J13" s="309"/>
      <c r="K13" s="309"/>
    </row>
    <row r="14" spans="1:16" ht="13.5" customHeight="1">
      <c r="A14" s="699" t="s">
        <v>290</v>
      </c>
      <c r="B14" s="694" t="s">
        <v>125</v>
      </c>
      <c r="C14" s="695" t="s">
        <v>275</v>
      </c>
      <c r="D14" s="696"/>
      <c r="E14" s="696"/>
      <c r="F14" s="696"/>
      <c r="G14" s="696"/>
      <c r="H14" s="696"/>
      <c r="I14" s="696"/>
      <c r="J14" s="696"/>
      <c r="K14" s="696"/>
    </row>
    <row r="15" spans="1:16" ht="13.5" customHeight="1">
      <c r="A15" s="699"/>
      <c r="B15" s="694"/>
      <c r="C15" s="321">
        <v>2014</v>
      </c>
      <c r="D15" s="321">
        <v>2015</v>
      </c>
      <c r="E15" s="321">
        <v>2016</v>
      </c>
      <c r="F15" s="322">
        <v>2017</v>
      </c>
      <c r="G15" s="322">
        <v>2018</v>
      </c>
      <c r="H15" s="322">
        <v>2019</v>
      </c>
      <c r="I15" s="322">
        <v>2020</v>
      </c>
      <c r="J15" s="322">
        <v>2021</v>
      </c>
      <c r="K15" s="322">
        <v>2022</v>
      </c>
    </row>
    <row r="16" spans="1:16" ht="4.5" customHeight="1">
      <c r="A16" s="331"/>
      <c r="B16" s="331"/>
      <c r="C16" s="331"/>
      <c r="D16" s="331"/>
      <c r="E16" s="331"/>
      <c r="F16" s="331"/>
      <c r="G16" s="331"/>
      <c r="H16" s="331"/>
      <c r="I16" s="331"/>
      <c r="J16" s="331"/>
    </row>
    <row r="17" spans="1:16" ht="10.5" customHeight="1">
      <c r="A17" s="151" t="s">
        <v>289</v>
      </c>
      <c r="B17" s="325" t="s">
        <v>276</v>
      </c>
      <c r="C17" s="352"/>
      <c r="D17" s="326"/>
      <c r="E17" s="326"/>
      <c r="F17" s="326"/>
      <c r="G17" s="326"/>
      <c r="H17" s="326"/>
      <c r="I17" s="326"/>
      <c r="J17" s="326"/>
      <c r="K17" s="143">
        <v>470442.16399999999</v>
      </c>
      <c r="L17" s="334"/>
      <c r="M17" s="334"/>
      <c r="N17" s="334"/>
      <c r="O17" s="334"/>
      <c r="P17" s="334"/>
    </row>
    <row r="18" spans="1:16" ht="10.5" customHeight="1">
      <c r="A18" s="151" t="s">
        <v>277</v>
      </c>
      <c r="B18" s="325" t="s">
        <v>276</v>
      </c>
      <c r="C18" s="325">
        <v>0</v>
      </c>
      <c r="D18" s="143">
        <v>74505.470799999996</v>
      </c>
      <c r="E18" s="143">
        <v>228222.34309000013</v>
      </c>
      <c r="F18" s="143">
        <v>450495.60512000002</v>
      </c>
      <c r="G18" s="143">
        <v>492144.2500800002</v>
      </c>
      <c r="H18" s="143">
        <v>553877.22893999994</v>
      </c>
      <c r="I18" s="143">
        <v>593115.76108000067</v>
      </c>
      <c r="J18" s="357">
        <v>588443.54204000032</v>
      </c>
      <c r="K18" s="366">
        <v>584395.13608000067</v>
      </c>
      <c r="L18" s="334"/>
      <c r="M18" s="334"/>
      <c r="N18" s="334"/>
      <c r="O18" s="334"/>
      <c r="P18" s="334"/>
    </row>
    <row r="19" spans="1:16" ht="10.5" customHeight="1">
      <c r="A19" s="151" t="s">
        <v>278</v>
      </c>
      <c r="B19" s="325" t="s">
        <v>276</v>
      </c>
      <c r="C19" s="325">
        <v>0</v>
      </c>
      <c r="D19" s="143">
        <v>73016.775279999987</v>
      </c>
      <c r="E19" s="143">
        <v>215316.88986000008</v>
      </c>
      <c r="F19" s="143">
        <v>428439.04315999994</v>
      </c>
      <c r="G19" s="143">
        <v>469337.26766999991</v>
      </c>
      <c r="H19" s="143">
        <v>524948.74987000041</v>
      </c>
      <c r="I19" s="143">
        <v>561877.79505000054</v>
      </c>
      <c r="J19" s="357">
        <v>558705.73166000051</v>
      </c>
      <c r="K19" s="366">
        <v>545759.78872000042</v>
      </c>
      <c r="L19" s="334"/>
      <c r="M19" s="334"/>
      <c r="N19" s="334"/>
      <c r="O19" s="334"/>
      <c r="P19" s="334"/>
    </row>
    <row r="20" spans="1:16" ht="10.5" customHeight="1">
      <c r="A20" s="151" t="s">
        <v>279</v>
      </c>
      <c r="B20" s="325" t="s">
        <v>276</v>
      </c>
      <c r="C20" s="325">
        <v>0</v>
      </c>
      <c r="D20" s="143">
        <v>62064.258999999998</v>
      </c>
      <c r="E20" s="143">
        <v>182943.42159999997</v>
      </c>
      <c r="F20" s="143">
        <v>356376.02156000008</v>
      </c>
      <c r="G20" s="143">
        <v>389901.08125000005</v>
      </c>
      <c r="H20" s="143">
        <v>431338.17457000009</v>
      </c>
      <c r="I20" s="143">
        <v>462810.11707000009</v>
      </c>
      <c r="J20" s="357">
        <v>476684.05096000037</v>
      </c>
      <c r="K20" s="366">
        <v>471730.76645000023</v>
      </c>
      <c r="L20" s="334"/>
      <c r="M20" s="334"/>
      <c r="N20" s="334"/>
      <c r="O20" s="334"/>
      <c r="P20" s="334"/>
    </row>
    <row r="21" spans="1:16" ht="10.5" customHeight="1">
      <c r="A21" s="151" t="s">
        <v>280</v>
      </c>
      <c r="B21" s="325" t="s">
        <v>276</v>
      </c>
      <c r="C21" s="325">
        <v>0</v>
      </c>
      <c r="D21" s="143">
        <v>906.40687000000003</v>
      </c>
      <c r="E21" s="143">
        <v>31884.348550000006</v>
      </c>
      <c r="F21" s="143">
        <v>79494.200439999986</v>
      </c>
      <c r="G21" s="143">
        <v>152468.04680000007</v>
      </c>
      <c r="H21" s="143">
        <v>226401.50737000001</v>
      </c>
      <c r="I21" s="143">
        <v>290604.88092999993</v>
      </c>
      <c r="J21" s="357">
        <v>382841.43283000012</v>
      </c>
      <c r="K21" s="366">
        <v>432019.7371400001</v>
      </c>
      <c r="L21" s="334"/>
      <c r="M21" s="334"/>
      <c r="N21" s="334"/>
      <c r="O21" s="334"/>
      <c r="P21" s="334"/>
    </row>
    <row r="22" spans="1:16" ht="10.5" customHeight="1">
      <c r="A22" s="151" t="s">
        <v>281</v>
      </c>
      <c r="B22" s="327" t="s">
        <v>282</v>
      </c>
      <c r="C22" s="328">
        <v>0</v>
      </c>
      <c r="D22" s="328">
        <v>1.5</v>
      </c>
      <c r="E22" s="328">
        <v>17.42852969029634</v>
      </c>
      <c r="F22" s="328">
        <v>22.306270801279542</v>
      </c>
      <c r="G22" s="328">
        <v>39.104289301069997</v>
      </c>
      <c r="H22" s="328">
        <v>52.5</v>
      </c>
      <c r="I22" s="328">
        <v>62.791384676244213</v>
      </c>
      <c r="J22" s="329">
        <v>80.3</v>
      </c>
      <c r="K22" s="137">
        <v>91.6</v>
      </c>
      <c r="L22" s="330"/>
      <c r="M22" s="330"/>
      <c r="N22" s="330"/>
      <c r="O22" s="330"/>
      <c r="P22" s="330"/>
    </row>
    <row r="23" spans="1:16" ht="10.5" customHeight="1">
      <c r="A23" s="151" t="s">
        <v>283</v>
      </c>
      <c r="B23" s="327" t="s">
        <v>282</v>
      </c>
      <c r="C23" s="328">
        <v>0</v>
      </c>
      <c r="D23" s="328">
        <v>13.1759455401958</v>
      </c>
      <c r="E23" s="328">
        <v>38.9</v>
      </c>
      <c r="F23" s="328">
        <v>75.8</v>
      </c>
      <c r="G23" s="328">
        <v>82.9</v>
      </c>
      <c r="H23" s="328">
        <v>91.7</v>
      </c>
      <c r="I23" s="328">
        <v>98.377686458818374</v>
      </c>
      <c r="J23" s="329">
        <v>101.3</v>
      </c>
      <c r="K23" s="137">
        <v>100.3</v>
      </c>
      <c r="L23" s="330"/>
      <c r="M23" s="330"/>
      <c r="N23" s="330"/>
      <c r="O23" s="330"/>
      <c r="P23" s="330"/>
    </row>
    <row r="24" spans="1:16" ht="6" customHeight="1">
      <c r="A24" s="335"/>
      <c r="B24" s="141"/>
      <c r="C24" s="141"/>
      <c r="D24" s="141"/>
      <c r="E24" s="141"/>
      <c r="F24" s="141"/>
      <c r="G24" s="141"/>
      <c r="H24" s="141"/>
      <c r="I24" s="141"/>
      <c r="J24" s="141"/>
      <c r="K24" s="151"/>
    </row>
    <row r="25" spans="1:16" ht="13.5" customHeight="1">
      <c r="A25" s="699" t="s">
        <v>291</v>
      </c>
      <c r="B25" s="694" t="s">
        <v>125</v>
      </c>
      <c r="C25" s="695" t="s">
        <v>275</v>
      </c>
      <c r="D25" s="696"/>
      <c r="E25" s="696"/>
      <c r="F25" s="696"/>
      <c r="G25" s="696"/>
      <c r="H25" s="696"/>
      <c r="I25" s="696"/>
      <c r="J25" s="696"/>
      <c r="K25" s="696"/>
    </row>
    <row r="26" spans="1:16" ht="13.5" customHeight="1">
      <c r="A26" s="699"/>
      <c r="B26" s="694"/>
      <c r="C26" s="321">
        <v>2014</v>
      </c>
      <c r="D26" s="321">
        <v>2015</v>
      </c>
      <c r="E26" s="321">
        <v>2016</v>
      </c>
      <c r="F26" s="322">
        <v>2017</v>
      </c>
      <c r="G26" s="322">
        <v>2018</v>
      </c>
      <c r="H26" s="322">
        <v>2019</v>
      </c>
      <c r="I26" s="322">
        <v>2020</v>
      </c>
      <c r="J26" s="322">
        <v>2021</v>
      </c>
      <c r="K26" s="322">
        <v>2022</v>
      </c>
    </row>
    <row r="27" spans="1:16" ht="4.5" customHeight="1">
      <c r="A27" s="336"/>
      <c r="B27" s="331"/>
      <c r="C27" s="331"/>
      <c r="D27" s="331"/>
      <c r="E27" s="331"/>
      <c r="F27" s="331"/>
      <c r="G27" s="331"/>
      <c r="H27" s="331"/>
      <c r="I27" s="331"/>
      <c r="J27" s="331"/>
    </row>
    <row r="28" spans="1:16" ht="10.5" customHeight="1">
      <c r="A28" s="151" t="s">
        <v>289</v>
      </c>
      <c r="B28" s="325" t="s">
        <v>276</v>
      </c>
      <c r="C28" s="352"/>
      <c r="D28" s="326"/>
      <c r="E28" s="326"/>
      <c r="F28" s="326"/>
      <c r="G28" s="326"/>
      <c r="H28" s="326"/>
      <c r="I28" s="326"/>
      <c r="J28" s="326"/>
      <c r="K28" s="143">
        <v>2198679.4730000002</v>
      </c>
      <c r="L28" s="334"/>
      <c r="M28" s="334"/>
      <c r="N28" s="334"/>
      <c r="O28" s="334"/>
      <c r="P28" s="334"/>
    </row>
    <row r="29" spans="1:16" ht="10.5" customHeight="1">
      <c r="A29" s="151" t="s">
        <v>277</v>
      </c>
      <c r="B29" s="325" t="s">
        <v>276</v>
      </c>
      <c r="C29" s="325">
        <v>0</v>
      </c>
      <c r="D29" s="143">
        <v>52173.672500000001</v>
      </c>
      <c r="E29" s="143">
        <v>743698.08653999981</v>
      </c>
      <c r="F29" s="143">
        <v>1651164.1060999997</v>
      </c>
      <c r="G29" s="143">
        <v>2045428.8768699998</v>
      </c>
      <c r="H29" s="143">
        <v>2558545.9439799995</v>
      </c>
      <c r="I29" s="143">
        <v>3023310.6310199983</v>
      </c>
      <c r="J29" s="357">
        <v>3392971.1984800012</v>
      </c>
      <c r="K29" s="366">
        <v>3482091.0344099961</v>
      </c>
      <c r="L29" s="334"/>
      <c r="M29" s="334"/>
      <c r="N29" s="334"/>
      <c r="O29" s="334"/>
      <c r="P29" s="334"/>
    </row>
    <row r="30" spans="1:16" ht="10.5" customHeight="1">
      <c r="A30" s="151" t="s">
        <v>278</v>
      </c>
      <c r="B30" s="325" t="s">
        <v>276</v>
      </c>
      <c r="C30" s="325">
        <v>0</v>
      </c>
      <c r="D30" s="143">
        <v>50405.099090000003</v>
      </c>
      <c r="E30" s="143">
        <v>684861.92082000012</v>
      </c>
      <c r="F30" s="143">
        <v>1460500.2985399999</v>
      </c>
      <c r="G30" s="143">
        <v>1787069.0079399999</v>
      </c>
      <c r="H30" s="143">
        <v>2221602.5748499995</v>
      </c>
      <c r="I30" s="143">
        <v>2571494.9843399981</v>
      </c>
      <c r="J30" s="357">
        <v>2925374.1334200008</v>
      </c>
      <c r="K30" s="366">
        <v>2996750.4264199967</v>
      </c>
      <c r="L30" s="334"/>
      <c r="M30" s="334"/>
      <c r="N30" s="334"/>
      <c r="O30" s="334"/>
      <c r="P30" s="334"/>
    </row>
    <row r="31" spans="1:16" ht="10.5" customHeight="1">
      <c r="A31" s="151" t="s">
        <v>279</v>
      </c>
      <c r="B31" s="325" t="s">
        <v>276</v>
      </c>
      <c r="C31" s="325">
        <v>0</v>
      </c>
      <c r="D31" s="143">
        <v>42844.334569999999</v>
      </c>
      <c r="E31" s="143">
        <v>575084.91301000002</v>
      </c>
      <c r="F31" s="143">
        <v>1141033.2346000001</v>
      </c>
      <c r="G31" s="143">
        <v>1410721.0540100001</v>
      </c>
      <c r="H31" s="143">
        <v>1746542.5822599991</v>
      </c>
      <c r="I31" s="143">
        <v>2014027.8208900001</v>
      </c>
      <c r="J31" s="357">
        <v>2294159.4333500015</v>
      </c>
      <c r="K31" s="366">
        <v>2390949.5038300003</v>
      </c>
      <c r="L31" s="334"/>
      <c r="M31" s="334"/>
      <c r="N31" s="334"/>
      <c r="O31" s="334"/>
      <c r="P31" s="334"/>
    </row>
    <row r="32" spans="1:16" ht="10.5" customHeight="1">
      <c r="A32" s="151" t="s">
        <v>280</v>
      </c>
      <c r="B32" s="325" t="s">
        <v>276</v>
      </c>
      <c r="C32" s="325">
        <v>0</v>
      </c>
      <c r="D32" s="143">
        <v>31.311689999999999</v>
      </c>
      <c r="E32" s="143">
        <v>33634.628778999984</v>
      </c>
      <c r="F32" s="143">
        <v>194869.07390999998</v>
      </c>
      <c r="G32" s="143">
        <v>479132.65165000007</v>
      </c>
      <c r="H32" s="143">
        <v>751602.42731999955</v>
      </c>
      <c r="I32" s="143">
        <v>1083371.9940699993</v>
      </c>
      <c r="J32" s="357">
        <v>1487316.9238100019</v>
      </c>
      <c r="K32" s="366">
        <v>1894069.1211900003</v>
      </c>
      <c r="L32" s="334"/>
      <c r="M32" s="334"/>
      <c r="N32" s="334"/>
      <c r="O32" s="334"/>
      <c r="P32" s="334"/>
    </row>
    <row r="33" spans="1:16" ht="10.5" customHeight="1">
      <c r="A33" s="151" t="s">
        <v>281</v>
      </c>
      <c r="B33" s="327" t="s">
        <v>282</v>
      </c>
      <c r="C33" s="328">
        <v>0</v>
      </c>
      <c r="D33" s="328">
        <v>7.3082451423868613E-2</v>
      </c>
      <c r="E33" s="328">
        <v>5.8486369609239111</v>
      </c>
      <c r="F33" s="328">
        <v>17.078299562265876</v>
      </c>
      <c r="G33" s="328">
        <v>33.963670584489897</v>
      </c>
      <c r="H33" s="328">
        <v>43</v>
      </c>
      <c r="I33" s="328">
        <v>53.791312256613047</v>
      </c>
      <c r="J33" s="329">
        <v>64.8</v>
      </c>
      <c r="K33" s="137">
        <v>79.2</v>
      </c>
      <c r="L33" s="330"/>
      <c r="M33" s="330"/>
      <c r="N33" s="330"/>
      <c r="O33" s="330"/>
      <c r="P33" s="330"/>
    </row>
    <row r="34" spans="1:16" ht="10.5" customHeight="1">
      <c r="A34" s="151" t="s">
        <v>283</v>
      </c>
      <c r="B34" s="327" t="s">
        <v>282</v>
      </c>
      <c r="C34" s="328">
        <v>0</v>
      </c>
      <c r="D34" s="328">
        <v>1.9</v>
      </c>
      <c r="E34" s="328">
        <v>26.2</v>
      </c>
      <c r="F34" s="328">
        <v>51.9</v>
      </c>
      <c r="G34" s="328">
        <v>64.2</v>
      </c>
      <c r="H34" s="328">
        <v>79.400000000000006</v>
      </c>
      <c r="I34" s="328">
        <v>91.6</v>
      </c>
      <c r="J34" s="329">
        <v>104.3</v>
      </c>
      <c r="K34" s="137">
        <v>108.7</v>
      </c>
      <c r="L34" s="330"/>
      <c r="M34" s="330"/>
      <c r="N34" s="330"/>
      <c r="O34" s="330"/>
      <c r="P34" s="330"/>
    </row>
    <row r="35" spans="1:16" ht="4.5" customHeight="1" thickBot="1">
      <c r="A35" s="338"/>
      <c r="B35" s="339"/>
      <c r="C35" s="339"/>
      <c r="D35" s="339"/>
      <c r="E35" s="339"/>
      <c r="F35" s="339"/>
      <c r="G35" s="339"/>
      <c r="H35" s="339"/>
      <c r="I35" s="339"/>
      <c r="J35" s="339"/>
      <c r="K35" s="152"/>
    </row>
    <row r="36" spans="1:16" ht="9" customHeight="1" thickTop="1">
      <c r="A36" s="340" t="s">
        <v>286</v>
      </c>
      <c r="B36" s="141"/>
      <c r="C36" s="141"/>
      <c r="D36" s="141"/>
      <c r="E36" s="141"/>
      <c r="F36" s="141"/>
      <c r="G36" s="141"/>
      <c r="H36" s="141"/>
      <c r="I36" s="141"/>
      <c r="J36" s="141"/>
      <c r="K36" s="151"/>
    </row>
    <row r="37" spans="1:16" ht="5.15" customHeight="1">
      <c r="A37" s="340"/>
      <c r="B37" s="141"/>
      <c r="C37" s="141"/>
      <c r="D37" s="141"/>
      <c r="E37" s="141"/>
      <c r="F37" s="141"/>
      <c r="G37" s="141"/>
      <c r="H37" s="141"/>
      <c r="I37" s="141"/>
      <c r="J37" s="141"/>
      <c r="K37" s="151"/>
    </row>
    <row r="38" spans="1:16">
      <c r="A38" s="691" t="s">
        <v>607</v>
      </c>
      <c r="B38" s="694" t="s">
        <v>125</v>
      </c>
      <c r="C38" s="695" t="s">
        <v>275</v>
      </c>
      <c r="D38" s="696"/>
      <c r="E38" s="696"/>
      <c r="F38" s="696"/>
      <c r="G38" s="696"/>
      <c r="H38" s="696"/>
      <c r="I38" s="696"/>
      <c r="J38" s="696"/>
      <c r="K38" s="696"/>
    </row>
    <row r="39" spans="1:16">
      <c r="A39" s="691"/>
      <c r="B39" s="694"/>
      <c r="C39" s="321">
        <v>2014</v>
      </c>
      <c r="D39" s="321">
        <v>2015</v>
      </c>
      <c r="E39" s="321">
        <v>2016</v>
      </c>
      <c r="F39" s="322">
        <v>2017</v>
      </c>
      <c r="G39" s="322">
        <v>2018</v>
      </c>
      <c r="H39" s="322">
        <v>2019</v>
      </c>
      <c r="I39" s="322">
        <v>2020</v>
      </c>
      <c r="J39" s="322">
        <v>2021</v>
      </c>
      <c r="K39" s="322">
        <v>2022</v>
      </c>
    </row>
    <row r="40" spans="1:16" ht="4.5" customHeight="1">
      <c r="A40" s="336"/>
      <c r="B40" s="331"/>
      <c r="C40" s="331"/>
      <c r="D40" s="331"/>
      <c r="E40" s="331"/>
      <c r="F40" s="331"/>
      <c r="G40" s="331"/>
      <c r="H40" s="331"/>
      <c r="I40" s="331"/>
      <c r="J40" s="331"/>
    </row>
    <row r="41" spans="1:16" ht="10.5" customHeight="1">
      <c r="A41" s="151" t="s">
        <v>608</v>
      </c>
      <c r="B41" s="325" t="s">
        <v>276</v>
      </c>
      <c r="C41" s="352"/>
      <c r="D41" s="326"/>
      <c r="E41" s="326"/>
      <c r="F41" s="326"/>
      <c r="G41" s="326"/>
      <c r="H41" s="326"/>
      <c r="I41" s="326"/>
      <c r="J41" s="326"/>
      <c r="K41" s="143">
        <v>2138769.77</v>
      </c>
    </row>
    <row r="42" spans="1:16" ht="18">
      <c r="A42" s="535" t="s">
        <v>639</v>
      </c>
      <c r="B42" s="325" t="s">
        <v>276</v>
      </c>
      <c r="C42" s="352"/>
      <c r="D42" s="326"/>
      <c r="E42" s="326"/>
      <c r="F42" s="326"/>
      <c r="G42" s="326"/>
      <c r="H42" s="326"/>
      <c r="I42" s="326"/>
      <c r="J42" s="326"/>
      <c r="K42" s="143">
        <v>312586.18599999999</v>
      </c>
    </row>
    <row r="43" spans="1:16" ht="10.5" customHeight="1">
      <c r="A43" s="151" t="s">
        <v>277</v>
      </c>
      <c r="B43" s="325" t="s">
        <v>276</v>
      </c>
      <c r="C43" s="325">
        <v>0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66">
        <v>558528.26192999992</v>
      </c>
    </row>
    <row r="44" spans="1:16" ht="10.5" customHeight="1">
      <c r="A44" s="151" t="s">
        <v>278</v>
      </c>
      <c r="B44" s="325" t="s">
        <v>276</v>
      </c>
      <c r="C44" s="325">
        <v>0</v>
      </c>
      <c r="D44" s="325">
        <v>0</v>
      </c>
      <c r="E44" s="325">
        <v>0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66">
        <v>452897.31383</v>
      </c>
    </row>
    <row r="45" spans="1:16" ht="10.5" customHeight="1">
      <c r="A45" s="151" t="s">
        <v>279</v>
      </c>
      <c r="B45" s="325" t="s">
        <v>276</v>
      </c>
      <c r="C45" s="325">
        <v>0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66">
        <v>243995.28822000007</v>
      </c>
    </row>
    <row r="46" spans="1:16" ht="10.5" customHeight="1">
      <c r="A46" s="151" t="s">
        <v>280</v>
      </c>
      <c r="B46" s="325" t="s">
        <v>276</v>
      </c>
      <c r="C46" s="325">
        <v>0</v>
      </c>
      <c r="D46" s="325">
        <v>0</v>
      </c>
      <c r="E46" s="325">
        <v>0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66">
        <v>9943.5126500000006</v>
      </c>
    </row>
    <row r="47" spans="1:16" ht="10.5" customHeight="1">
      <c r="A47" s="151" t="s">
        <v>281</v>
      </c>
      <c r="B47" s="327" t="s">
        <v>282</v>
      </c>
      <c r="C47" s="328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137">
        <v>4.0999999999999996</v>
      </c>
    </row>
    <row r="48" spans="1:16" ht="4.5" customHeight="1" thickBot="1">
      <c r="A48" s="338"/>
      <c r="B48" s="339"/>
      <c r="C48" s="339"/>
      <c r="D48" s="339"/>
      <c r="E48" s="339"/>
      <c r="F48" s="339"/>
      <c r="G48" s="339"/>
      <c r="H48" s="339"/>
      <c r="I48" s="339"/>
      <c r="J48" s="339"/>
      <c r="K48" s="152"/>
    </row>
    <row r="49" spans="1:11" ht="10" customHeight="1" thickTop="1">
      <c r="A49" s="188" t="s">
        <v>609</v>
      </c>
      <c r="B49" s="141"/>
      <c r="C49" s="141"/>
      <c r="D49" s="141"/>
      <c r="E49" s="141"/>
      <c r="F49" s="141"/>
      <c r="G49" s="141"/>
      <c r="H49" s="141"/>
      <c r="I49" s="141"/>
      <c r="J49" s="141"/>
      <c r="K49" s="151"/>
    </row>
    <row r="50" spans="1:11" ht="9" customHeight="1">
      <c r="A50" s="536" t="s">
        <v>638</v>
      </c>
    </row>
    <row r="51" spans="1:11" ht="9" customHeight="1">
      <c r="A51" s="188" t="s">
        <v>635</v>
      </c>
    </row>
  </sheetData>
  <mergeCells count="13">
    <mergeCell ref="A1:K1"/>
    <mergeCell ref="A3:A4"/>
    <mergeCell ref="B3:B4"/>
    <mergeCell ref="C3:K3"/>
    <mergeCell ref="A14:A15"/>
    <mergeCell ref="B14:B15"/>
    <mergeCell ref="C14:K14"/>
    <mergeCell ref="A25:A26"/>
    <mergeCell ref="B25:B26"/>
    <mergeCell ref="C25:K25"/>
    <mergeCell ref="A38:A39"/>
    <mergeCell ref="B38:B39"/>
    <mergeCell ref="C38:K38"/>
  </mergeCells>
  <printOptions horizontalCentered="1"/>
  <pageMargins left="0.78740157480314965" right="0.78740157480314965" top="0.78740157480314965" bottom="0.78740157480314965" header="0.31496062992125984" footer="0.31496062992125984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D31E8-5449-4C38-9C23-DF244447ABC9}">
  <sheetPr codeName="Sheet45"/>
  <dimension ref="A1:R51"/>
  <sheetViews>
    <sheetView showGridLines="0" zoomScaleNormal="100" workbookViewId="0">
      <selection sqref="A1:L1"/>
    </sheetView>
  </sheetViews>
  <sheetFormatPr defaultRowHeight="12.5"/>
  <cols>
    <col min="1" max="1" width="25.7265625" customWidth="1"/>
    <col min="2" max="2" width="7.1796875" customWidth="1"/>
    <col min="3" max="3" width="8.54296875" customWidth="1"/>
    <col min="4" max="4" width="5.54296875" customWidth="1"/>
    <col min="5" max="11" width="6.26953125" customWidth="1"/>
    <col min="12" max="12" width="6.26953125" style="137" customWidth="1"/>
    <col min="13" max="16" width="9.26953125" bestFit="1" customWidth="1"/>
    <col min="17" max="18" width="10.26953125" bestFit="1" customWidth="1"/>
  </cols>
  <sheetData>
    <row r="1" spans="1:18" ht="30" customHeight="1">
      <c r="A1" s="584" t="s">
        <v>500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318"/>
      <c r="O1" s="548" t="s">
        <v>612</v>
      </c>
    </row>
    <row r="2" spans="1:18" ht="9" customHeight="1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353"/>
      <c r="M2" s="318"/>
    </row>
    <row r="3" spans="1:18" ht="13.5" customHeight="1">
      <c r="A3" s="699" t="s">
        <v>292</v>
      </c>
      <c r="B3" s="694" t="s">
        <v>125</v>
      </c>
      <c r="C3" s="650" t="s">
        <v>287</v>
      </c>
      <c r="D3" s="656"/>
      <c r="E3" s="656"/>
      <c r="F3" s="656"/>
      <c r="G3" s="656"/>
      <c r="H3" s="656"/>
      <c r="I3" s="656"/>
      <c r="J3" s="656"/>
      <c r="K3" s="656"/>
      <c r="L3" s="656"/>
    </row>
    <row r="4" spans="1:18" ht="13.5" customHeight="1">
      <c r="A4" s="699"/>
      <c r="B4" s="694"/>
      <c r="C4" s="322" t="s">
        <v>0</v>
      </c>
      <c r="D4" s="322">
        <v>2014</v>
      </c>
      <c r="E4" s="321">
        <v>2015</v>
      </c>
      <c r="F4" s="321">
        <v>2016</v>
      </c>
      <c r="G4" s="322">
        <v>2017</v>
      </c>
      <c r="H4" s="322">
        <v>2018</v>
      </c>
      <c r="I4" s="322">
        <v>2019</v>
      </c>
      <c r="J4" s="322">
        <v>2020</v>
      </c>
      <c r="K4" s="322">
        <v>2021</v>
      </c>
      <c r="L4" s="322">
        <v>2022</v>
      </c>
    </row>
    <row r="5" spans="1:18" ht="4.5" customHeight="1">
      <c r="A5" s="323"/>
      <c r="B5" s="324"/>
      <c r="E5" s="324"/>
      <c r="F5" s="324"/>
      <c r="G5" s="324"/>
      <c r="H5" s="324"/>
      <c r="I5" s="324"/>
      <c r="J5" s="324"/>
      <c r="K5" s="324"/>
    </row>
    <row r="6" spans="1:18" ht="10.5" customHeight="1">
      <c r="A6" s="151" t="s">
        <v>289</v>
      </c>
      <c r="B6" s="325" t="s">
        <v>276</v>
      </c>
      <c r="C6" s="150">
        <v>1325693.794</v>
      </c>
      <c r="D6" s="326"/>
      <c r="E6" s="326"/>
      <c r="F6" s="326"/>
      <c r="G6" s="326"/>
      <c r="H6" s="326"/>
      <c r="I6" s="326"/>
      <c r="J6" s="326"/>
      <c r="K6" s="326"/>
      <c r="L6" s="326"/>
      <c r="M6" s="334"/>
      <c r="N6" s="334"/>
      <c r="O6" s="334"/>
      <c r="P6" s="334"/>
      <c r="Q6" s="334"/>
      <c r="R6" s="334"/>
    </row>
    <row r="7" spans="1:18" ht="10.5" customHeight="1">
      <c r="A7" s="151" t="s">
        <v>277</v>
      </c>
      <c r="B7" s="325" t="s">
        <v>276</v>
      </c>
      <c r="C7" s="150">
        <v>2557833.8521200004</v>
      </c>
      <c r="D7" s="143">
        <v>0</v>
      </c>
      <c r="E7" s="143">
        <v>2795.8857799999996</v>
      </c>
      <c r="F7" s="143">
        <v>105143.20182</v>
      </c>
      <c r="G7" s="143">
        <v>499224.16735000012</v>
      </c>
      <c r="H7" s="143">
        <v>217913.10149999941</v>
      </c>
      <c r="I7" s="143">
        <v>1119757.8385900008</v>
      </c>
      <c r="J7" s="143">
        <v>476197.39375999849</v>
      </c>
      <c r="K7" s="357">
        <v>89618.52354000276</v>
      </c>
      <c r="L7" s="537">
        <v>47183.739780000877</v>
      </c>
      <c r="M7" s="334"/>
      <c r="N7" s="334"/>
      <c r="O7" s="334"/>
      <c r="P7" s="334"/>
      <c r="Q7" s="334"/>
      <c r="R7" s="334"/>
    </row>
    <row r="8" spans="1:18" ht="10.5" customHeight="1">
      <c r="A8" s="151" t="s">
        <v>278</v>
      </c>
      <c r="B8" s="325" t="s">
        <v>276</v>
      </c>
      <c r="C8" s="150">
        <v>1628219.9945099996</v>
      </c>
      <c r="D8" s="143">
        <v>0</v>
      </c>
      <c r="E8" s="143">
        <v>2633.7932799999999</v>
      </c>
      <c r="F8" s="143">
        <v>95880.367410000006</v>
      </c>
      <c r="G8" s="143">
        <v>354193.23308000009</v>
      </c>
      <c r="H8" s="143">
        <v>151741.4813099996</v>
      </c>
      <c r="I8" s="143">
        <v>735683.89815000002</v>
      </c>
      <c r="J8" s="143">
        <v>294185.13768000132</v>
      </c>
      <c r="K8" s="357">
        <v>44055.833010001108</v>
      </c>
      <c r="L8" s="538">
        <v>50153.749410001597</v>
      </c>
      <c r="M8" s="334"/>
      <c r="N8" s="334"/>
      <c r="O8" s="334"/>
      <c r="P8" s="334"/>
      <c r="Q8" s="334"/>
      <c r="R8" s="334"/>
    </row>
    <row r="9" spans="1:18" ht="10.5" customHeight="1">
      <c r="A9" s="151" t="s">
        <v>279</v>
      </c>
      <c r="B9" s="325" t="s">
        <v>276</v>
      </c>
      <c r="C9" s="150">
        <v>1295015.7898299992</v>
      </c>
      <c r="D9" s="143">
        <v>0</v>
      </c>
      <c r="E9" s="143">
        <v>2195.8113800000001</v>
      </c>
      <c r="F9" s="143">
        <v>72238.295199999993</v>
      </c>
      <c r="G9" s="143">
        <v>275109.7822299999</v>
      </c>
      <c r="H9" s="143">
        <v>122707.97590000019</v>
      </c>
      <c r="I9" s="143">
        <v>462354.25667000026</v>
      </c>
      <c r="J9" s="143">
        <v>243148.54271999979</v>
      </c>
      <c r="K9" s="357">
        <v>64097.774409997044</v>
      </c>
      <c r="L9" s="537">
        <v>53163.351319998503</v>
      </c>
      <c r="M9" s="334"/>
      <c r="N9" s="334"/>
      <c r="O9" s="334"/>
      <c r="P9" s="334"/>
      <c r="Q9" s="334"/>
      <c r="R9" s="334"/>
    </row>
    <row r="10" spans="1:18" ht="10.5" customHeight="1">
      <c r="A10" s="151" t="s">
        <v>280</v>
      </c>
      <c r="B10" s="325" t="s">
        <v>276</v>
      </c>
      <c r="C10" s="150">
        <v>871934.38056000019</v>
      </c>
      <c r="D10" s="143">
        <v>0</v>
      </c>
      <c r="E10" s="143">
        <v>0</v>
      </c>
      <c r="F10" s="143">
        <v>1547.1955699999999</v>
      </c>
      <c r="G10" s="143">
        <v>36318.555260000008</v>
      </c>
      <c r="H10" s="143">
        <v>50991.517560000008</v>
      </c>
      <c r="I10" s="143">
        <v>74011.285219999991</v>
      </c>
      <c r="J10" s="143">
        <v>150373.07420999988</v>
      </c>
      <c r="K10" s="357">
        <v>259879.02609999949</v>
      </c>
      <c r="L10" s="537">
        <v>298813.72664000001</v>
      </c>
      <c r="M10" s="334"/>
      <c r="N10" s="334"/>
      <c r="O10" s="334"/>
      <c r="P10" s="334"/>
      <c r="Q10" s="334"/>
      <c r="R10" s="334"/>
    </row>
    <row r="11" spans="1:18" ht="10.5" customHeight="1">
      <c r="A11" s="151" t="s">
        <v>281</v>
      </c>
      <c r="B11" s="327" t="s">
        <v>282</v>
      </c>
      <c r="C11" s="347">
        <f>C10/C9*100</f>
        <v>67.330019248217951</v>
      </c>
      <c r="D11" s="328">
        <v>0</v>
      </c>
      <c r="E11" s="328">
        <v>0</v>
      </c>
      <c r="F11" s="328">
        <v>2.1417941352525198</v>
      </c>
      <c r="G11" s="328">
        <v>13.201477230510299</v>
      </c>
      <c r="H11" s="328">
        <v>41.555177799978601</v>
      </c>
      <c r="I11" s="328">
        <v>16</v>
      </c>
      <c r="J11" s="328">
        <v>61.844119042557267</v>
      </c>
      <c r="K11" s="329">
        <v>405.4</v>
      </c>
      <c r="L11" s="137">
        <v>562.1</v>
      </c>
      <c r="M11" s="330"/>
      <c r="N11" s="330"/>
      <c r="O11" s="330"/>
      <c r="P11" s="330"/>
      <c r="Q11" s="330"/>
      <c r="R11" s="330"/>
    </row>
    <row r="12" spans="1:18" ht="10.5" customHeight="1">
      <c r="A12" s="151" t="s">
        <v>283</v>
      </c>
      <c r="B12" s="327" t="s">
        <v>282</v>
      </c>
      <c r="C12" s="347">
        <f>C9/C6*100</f>
        <v>97.685890640142745</v>
      </c>
      <c r="D12" s="328">
        <v>0</v>
      </c>
      <c r="E12" s="328">
        <v>0.2</v>
      </c>
      <c r="F12" s="328">
        <v>5.4</v>
      </c>
      <c r="G12" s="328">
        <v>20.8</v>
      </c>
      <c r="H12" s="328">
        <v>9.3000000000000007</v>
      </c>
      <c r="I12" s="328">
        <v>34.9</v>
      </c>
      <c r="J12" s="328">
        <v>18.333416058766566</v>
      </c>
      <c r="K12" s="329">
        <v>4.8</v>
      </c>
      <c r="L12" s="317">
        <v>4</v>
      </c>
      <c r="M12" s="330"/>
      <c r="N12" s="330"/>
      <c r="O12" s="330"/>
      <c r="P12" s="330"/>
      <c r="Q12" s="330"/>
      <c r="R12" s="330"/>
    </row>
    <row r="13" spans="1:18" ht="6" customHeight="1">
      <c r="A13" s="173"/>
      <c r="B13" s="309"/>
      <c r="C13" s="309"/>
      <c r="D13" s="309"/>
      <c r="E13" s="309"/>
      <c r="F13" s="309"/>
      <c r="G13" s="309"/>
      <c r="H13" s="309"/>
      <c r="I13" s="309"/>
      <c r="J13" s="309"/>
      <c r="K13" s="309"/>
      <c r="L13" s="309"/>
    </row>
    <row r="14" spans="1:18" ht="13.5" customHeight="1">
      <c r="A14" s="659" t="s">
        <v>293</v>
      </c>
      <c r="B14" s="694" t="s">
        <v>125</v>
      </c>
      <c r="C14" s="650" t="s">
        <v>287</v>
      </c>
      <c r="D14" s="656"/>
      <c r="E14" s="656"/>
      <c r="F14" s="656"/>
      <c r="G14" s="656"/>
      <c r="H14" s="656"/>
      <c r="I14" s="656"/>
      <c r="J14" s="656"/>
      <c r="K14" s="656"/>
      <c r="L14" s="656"/>
    </row>
    <row r="15" spans="1:18" ht="13.5" customHeight="1">
      <c r="A15" s="659"/>
      <c r="B15" s="694"/>
      <c r="C15" s="322" t="s">
        <v>0</v>
      </c>
      <c r="D15" s="322">
        <v>2014</v>
      </c>
      <c r="E15" s="321">
        <v>2015</v>
      </c>
      <c r="F15" s="321">
        <v>2016</v>
      </c>
      <c r="G15" s="322">
        <v>2017</v>
      </c>
      <c r="H15" s="322">
        <v>2018</v>
      </c>
      <c r="I15" s="322">
        <v>2019</v>
      </c>
      <c r="J15" s="322">
        <v>2020</v>
      </c>
      <c r="K15" s="322">
        <v>2021</v>
      </c>
      <c r="L15" s="322">
        <v>2022</v>
      </c>
    </row>
    <row r="16" spans="1:18" ht="4.5" customHeight="1">
      <c r="A16" s="331"/>
      <c r="B16" s="331"/>
      <c r="E16" s="331"/>
      <c r="F16" s="331"/>
      <c r="G16" s="331"/>
      <c r="H16" s="331"/>
      <c r="I16" s="331"/>
      <c r="J16" s="331"/>
      <c r="K16" s="331"/>
    </row>
    <row r="17" spans="1:18" ht="10.5" customHeight="1">
      <c r="A17" s="151" t="s">
        <v>289</v>
      </c>
      <c r="B17" s="325" t="s">
        <v>276</v>
      </c>
      <c r="C17" s="150">
        <v>470442.16399999999</v>
      </c>
      <c r="D17" s="326"/>
      <c r="E17" s="326"/>
      <c r="F17" s="326"/>
      <c r="G17" s="326"/>
      <c r="H17" s="326"/>
      <c r="I17" s="326"/>
      <c r="J17" s="326"/>
      <c r="K17" s="326"/>
      <c r="L17" s="326"/>
      <c r="M17" s="334"/>
      <c r="N17" s="334"/>
      <c r="O17" s="334"/>
      <c r="P17" s="334"/>
      <c r="Q17" s="334"/>
      <c r="R17" s="334"/>
    </row>
    <row r="18" spans="1:18" ht="10.5" customHeight="1">
      <c r="A18" s="151" t="s">
        <v>277</v>
      </c>
      <c r="B18" s="325" t="s">
        <v>276</v>
      </c>
      <c r="C18" s="150">
        <v>584395.13608000067</v>
      </c>
      <c r="D18" s="143">
        <v>0</v>
      </c>
      <c r="E18" s="143">
        <v>74505.470799999996</v>
      </c>
      <c r="F18" s="143">
        <v>153716.87229000014</v>
      </c>
      <c r="G18" s="143">
        <v>222273.26202999972</v>
      </c>
      <c r="H18" s="143">
        <v>41648.644960000354</v>
      </c>
      <c r="I18" s="143">
        <v>61732.978859999741</v>
      </c>
      <c r="J18" s="143">
        <v>39238.532140000723</v>
      </c>
      <c r="K18" s="539">
        <v>4672.2190400003501</v>
      </c>
      <c r="L18" s="540">
        <v>4048.4059599997699</v>
      </c>
      <c r="M18" s="334"/>
      <c r="N18" s="334"/>
      <c r="O18" s="334"/>
      <c r="P18" s="334"/>
      <c r="Q18" s="334"/>
      <c r="R18" s="334"/>
    </row>
    <row r="19" spans="1:18" ht="10.5" customHeight="1">
      <c r="A19" s="151" t="s">
        <v>278</v>
      </c>
      <c r="B19" s="325" t="s">
        <v>276</v>
      </c>
      <c r="C19" s="150">
        <v>545759.78872000042</v>
      </c>
      <c r="D19" s="143">
        <v>0</v>
      </c>
      <c r="E19" s="143">
        <v>73016.775279999987</v>
      </c>
      <c r="F19" s="143">
        <v>142300.11458000011</v>
      </c>
      <c r="G19" s="143">
        <v>213122.15329999986</v>
      </c>
      <c r="H19" s="143">
        <v>40898.224509999971</v>
      </c>
      <c r="I19" s="143">
        <v>55611.482200000493</v>
      </c>
      <c r="J19" s="143">
        <v>36929.045180000132</v>
      </c>
      <c r="K19" s="539">
        <v>3172.0633900000198</v>
      </c>
      <c r="L19" s="541">
        <v>12945.942940000001</v>
      </c>
      <c r="M19" s="334"/>
      <c r="N19" s="334"/>
      <c r="O19" s="334"/>
      <c r="P19" s="334"/>
      <c r="Q19" s="334"/>
      <c r="R19" s="334"/>
    </row>
    <row r="20" spans="1:18" ht="10.5" customHeight="1">
      <c r="A20" s="151" t="s">
        <v>279</v>
      </c>
      <c r="B20" s="325" t="s">
        <v>276</v>
      </c>
      <c r="C20" s="150">
        <v>471730.76645000023</v>
      </c>
      <c r="D20" s="143">
        <v>0</v>
      </c>
      <c r="E20" s="143">
        <v>62064.258999999998</v>
      </c>
      <c r="F20" s="143">
        <v>120879.16259999998</v>
      </c>
      <c r="G20" s="143">
        <v>173432.59996000011</v>
      </c>
      <c r="H20" s="143">
        <v>33525.059689999965</v>
      </c>
      <c r="I20" s="143">
        <v>41437.093320000044</v>
      </c>
      <c r="J20" s="143">
        <v>31471.942500000005</v>
      </c>
      <c r="K20" s="357">
        <v>13873.933890000277</v>
      </c>
      <c r="L20" s="540">
        <v>4953.2845100001396</v>
      </c>
      <c r="M20" s="334"/>
      <c r="N20" s="334"/>
      <c r="O20" s="334"/>
      <c r="P20" s="334"/>
      <c r="Q20" s="334"/>
      <c r="R20" s="334"/>
    </row>
    <row r="21" spans="1:18" ht="10.5" customHeight="1">
      <c r="A21" s="151" t="s">
        <v>280</v>
      </c>
      <c r="B21" s="325" t="s">
        <v>276</v>
      </c>
      <c r="C21" s="150">
        <v>432019.7371400001</v>
      </c>
      <c r="D21" s="143">
        <v>0</v>
      </c>
      <c r="E21" s="143">
        <v>906.40687000000014</v>
      </c>
      <c r="F21" s="143">
        <v>30977.941680000007</v>
      </c>
      <c r="G21" s="143">
        <v>47609.851889999976</v>
      </c>
      <c r="H21" s="143">
        <v>72973.846360000083</v>
      </c>
      <c r="I21" s="143">
        <v>73933.460569999937</v>
      </c>
      <c r="J21" s="143">
        <v>64203.37355999992</v>
      </c>
      <c r="K21" s="357">
        <v>92236.551900000195</v>
      </c>
      <c r="L21" s="366">
        <v>49178.304309999978</v>
      </c>
      <c r="M21" s="334"/>
      <c r="N21" s="334"/>
      <c r="O21" s="334"/>
      <c r="P21" s="334"/>
      <c r="Q21" s="334"/>
      <c r="R21" s="334"/>
    </row>
    <row r="22" spans="1:18" ht="10.5" customHeight="1">
      <c r="A22" s="151" t="s">
        <v>281</v>
      </c>
      <c r="B22" s="327" t="s">
        <v>282</v>
      </c>
      <c r="C22" s="347">
        <f>C21/C20*100</f>
        <v>91.581844532031567</v>
      </c>
      <c r="D22" s="328">
        <v>0</v>
      </c>
      <c r="E22" s="328">
        <v>1.5</v>
      </c>
      <c r="F22" s="328">
        <v>25.627197453798399</v>
      </c>
      <c r="G22" s="328">
        <v>27.5</v>
      </c>
      <c r="H22" s="328">
        <v>217.66954939014499</v>
      </c>
      <c r="I22" s="328">
        <v>178.4</v>
      </c>
      <c r="J22" s="328">
        <v>204.00194096694193</v>
      </c>
      <c r="K22" s="329">
        <v>664.8</v>
      </c>
      <c r="L22" s="137">
        <v>-992.8</v>
      </c>
      <c r="M22" s="330"/>
      <c r="N22" s="330"/>
      <c r="O22" s="330"/>
      <c r="P22" s="330"/>
      <c r="Q22" s="330"/>
      <c r="R22" s="330"/>
    </row>
    <row r="23" spans="1:18" ht="10.5" customHeight="1">
      <c r="A23" s="151" t="s">
        <v>283</v>
      </c>
      <c r="B23" s="327" t="s">
        <v>282</v>
      </c>
      <c r="C23" s="347">
        <f>C20/C17*100</f>
        <v>100.27391304364465</v>
      </c>
      <c r="D23" s="328">
        <v>0</v>
      </c>
      <c r="E23" s="328">
        <v>13.1759455401958</v>
      </c>
      <c r="F23" s="328">
        <v>25.662068459756799</v>
      </c>
      <c r="G23" s="328">
        <v>36.9</v>
      </c>
      <c r="H23" s="328">
        <v>7.1172099340983799</v>
      </c>
      <c r="I23" s="328">
        <v>8.8000000000000007</v>
      </c>
      <c r="J23" s="328">
        <v>6.6898643251713308</v>
      </c>
      <c r="K23" s="329">
        <v>2.9</v>
      </c>
      <c r="L23" s="137">
        <v>-1.1000000000000001</v>
      </c>
      <c r="M23" s="330"/>
      <c r="N23" s="330"/>
      <c r="O23" s="330"/>
      <c r="P23" s="330"/>
      <c r="Q23" s="330"/>
      <c r="R23" s="330"/>
    </row>
    <row r="24" spans="1:18" ht="6" customHeight="1">
      <c r="A24" s="335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51"/>
    </row>
    <row r="25" spans="1:18" ht="13.5" customHeight="1">
      <c r="A25" s="699" t="s">
        <v>294</v>
      </c>
      <c r="B25" s="694" t="s">
        <v>125</v>
      </c>
      <c r="C25" s="650" t="s">
        <v>287</v>
      </c>
      <c r="D25" s="656"/>
      <c r="E25" s="656"/>
      <c r="F25" s="656"/>
      <c r="G25" s="656"/>
      <c r="H25" s="656"/>
      <c r="I25" s="656"/>
      <c r="J25" s="656"/>
      <c r="K25" s="656"/>
      <c r="L25" s="656"/>
    </row>
    <row r="26" spans="1:18" ht="13.5" customHeight="1">
      <c r="A26" s="699"/>
      <c r="B26" s="694"/>
      <c r="C26" s="322" t="s">
        <v>0</v>
      </c>
      <c r="D26" s="322">
        <v>2014</v>
      </c>
      <c r="E26" s="321">
        <v>2015</v>
      </c>
      <c r="F26" s="321">
        <v>2016</v>
      </c>
      <c r="G26" s="322">
        <v>2017</v>
      </c>
      <c r="H26" s="322">
        <v>2018</v>
      </c>
      <c r="I26" s="322">
        <v>2019</v>
      </c>
      <c r="J26" s="322">
        <v>2020</v>
      </c>
      <c r="K26" s="322">
        <v>2021</v>
      </c>
      <c r="L26" s="322">
        <v>2022</v>
      </c>
    </row>
    <row r="27" spans="1:18" ht="4.5" customHeight="1">
      <c r="A27" s="336"/>
      <c r="B27" s="331"/>
      <c r="E27" s="331"/>
      <c r="F27" s="331"/>
      <c r="G27" s="331"/>
      <c r="H27" s="331"/>
      <c r="I27" s="331"/>
      <c r="J27" s="331"/>
      <c r="K27" s="331"/>
    </row>
    <row r="28" spans="1:18" ht="10.5" customHeight="1">
      <c r="A28" s="151" t="s">
        <v>289</v>
      </c>
      <c r="B28" s="325" t="s">
        <v>276</v>
      </c>
      <c r="C28" s="150">
        <v>2198679.4730000002</v>
      </c>
      <c r="D28" s="326"/>
      <c r="E28" s="326"/>
      <c r="F28" s="326"/>
      <c r="G28" s="326"/>
      <c r="H28" s="326"/>
      <c r="I28" s="326"/>
      <c r="J28" s="326"/>
      <c r="K28" s="326"/>
      <c r="L28" s="326"/>
      <c r="M28" s="154"/>
      <c r="N28" s="154"/>
      <c r="O28" s="154"/>
      <c r="P28" s="154"/>
      <c r="Q28" s="154"/>
      <c r="R28" s="154"/>
    </row>
    <row r="29" spans="1:18" ht="10.5" customHeight="1">
      <c r="A29" s="151" t="s">
        <v>277</v>
      </c>
      <c r="B29" s="325" t="s">
        <v>276</v>
      </c>
      <c r="C29" s="150">
        <v>3482091.0344099961</v>
      </c>
      <c r="D29" s="143">
        <v>0</v>
      </c>
      <c r="E29" s="143">
        <v>52173.672500000001</v>
      </c>
      <c r="F29" s="143">
        <v>691524.41403999983</v>
      </c>
      <c r="G29" s="143">
        <v>907466.01955999993</v>
      </c>
      <c r="H29" s="143">
        <v>394264.77077000006</v>
      </c>
      <c r="I29" s="143">
        <v>513117.06710999971</v>
      </c>
      <c r="J29" s="143">
        <v>464764.68703999883</v>
      </c>
      <c r="K29" s="287">
        <v>369660.56746000284</v>
      </c>
      <c r="L29" s="366">
        <v>89119.835929999128</v>
      </c>
      <c r="M29" s="154"/>
      <c r="N29" s="154"/>
      <c r="O29" s="154"/>
      <c r="P29" s="154"/>
      <c r="Q29" s="154"/>
      <c r="R29" s="154"/>
    </row>
    <row r="30" spans="1:18" ht="10.5" customHeight="1">
      <c r="A30" s="151" t="s">
        <v>278</v>
      </c>
      <c r="B30" s="325" t="s">
        <v>276</v>
      </c>
      <c r="C30" s="150">
        <v>2996750.4264199967</v>
      </c>
      <c r="D30" s="143">
        <v>0</v>
      </c>
      <c r="E30" s="143">
        <v>50405.099090000003</v>
      </c>
      <c r="F30" s="143">
        <v>634456.82173000008</v>
      </c>
      <c r="G30" s="143">
        <v>775638.37771999976</v>
      </c>
      <c r="H30" s="143">
        <v>326568.70939999982</v>
      </c>
      <c r="I30" s="143">
        <v>434533.56690999982</v>
      </c>
      <c r="J30" s="143">
        <v>349892.40948999859</v>
      </c>
      <c r="K30" s="287">
        <v>353879.14908000268</v>
      </c>
      <c r="L30" s="366">
        <v>71376.292999999598</v>
      </c>
      <c r="M30" s="154"/>
      <c r="N30" s="154"/>
      <c r="O30" s="154"/>
      <c r="P30" s="154"/>
      <c r="Q30" s="154"/>
      <c r="R30" s="154"/>
    </row>
    <row r="31" spans="1:18" ht="10.5" customHeight="1">
      <c r="A31" s="151" t="s">
        <v>279</v>
      </c>
      <c r="B31" s="325" t="s">
        <v>276</v>
      </c>
      <c r="C31" s="150">
        <v>2390949.5038300003</v>
      </c>
      <c r="D31" s="143">
        <v>0</v>
      </c>
      <c r="E31" s="143">
        <v>42844.334569999999</v>
      </c>
      <c r="F31" s="143">
        <v>532240.57844000007</v>
      </c>
      <c r="G31" s="143">
        <v>565948.32159000007</v>
      </c>
      <c r="H31" s="143">
        <v>269687.81941</v>
      </c>
      <c r="I31" s="143">
        <v>335821.52824999904</v>
      </c>
      <c r="J31" s="143">
        <v>267485.23863000097</v>
      </c>
      <c r="K31" s="287">
        <v>280131.61246000137</v>
      </c>
      <c r="L31" s="366">
        <v>96790.070480000228</v>
      </c>
      <c r="M31" s="154"/>
      <c r="N31" s="154"/>
      <c r="O31" s="154"/>
      <c r="P31" s="154"/>
      <c r="Q31" s="154"/>
      <c r="R31" s="154"/>
    </row>
    <row r="32" spans="1:18" ht="10.5" customHeight="1">
      <c r="A32" s="151" t="s">
        <v>280</v>
      </c>
      <c r="B32" s="325" t="s">
        <v>276</v>
      </c>
      <c r="C32" s="150">
        <v>1894069.1211900003</v>
      </c>
      <c r="D32" s="143">
        <v>0</v>
      </c>
      <c r="E32" s="143">
        <v>31.311689999999999</v>
      </c>
      <c r="F32" s="143">
        <v>33603.317088999982</v>
      </c>
      <c r="G32" s="143">
        <v>161234.44513099999</v>
      </c>
      <c r="H32" s="143">
        <v>284263.5777400001</v>
      </c>
      <c r="I32" s="143">
        <v>272469.77566999948</v>
      </c>
      <c r="J32" s="143">
        <v>331769.56674999977</v>
      </c>
      <c r="K32" s="287">
        <v>403944.92974000261</v>
      </c>
      <c r="L32" s="366">
        <v>406752.19738000212</v>
      </c>
      <c r="M32" s="154"/>
      <c r="N32" s="154"/>
      <c r="O32" s="154"/>
      <c r="P32" s="154"/>
      <c r="Q32" s="154"/>
      <c r="R32" s="154"/>
    </row>
    <row r="33" spans="1:18" ht="10.5" customHeight="1">
      <c r="A33" s="151" t="s">
        <v>281</v>
      </c>
      <c r="B33" s="327" t="s">
        <v>282</v>
      </c>
      <c r="C33" s="347">
        <f>C32/C31*100</f>
        <v>79.218282032135761</v>
      </c>
      <c r="D33" s="328">
        <v>0</v>
      </c>
      <c r="E33" s="328">
        <v>0.1</v>
      </c>
      <c r="F33" s="328">
        <v>6.3135579003561704</v>
      </c>
      <c r="G33" s="328">
        <v>28.489252283321701</v>
      </c>
      <c r="H33" s="328">
        <v>105.404678031766</v>
      </c>
      <c r="I33" s="328">
        <v>81.099999999999994</v>
      </c>
      <c r="J33" s="328">
        <v>124.03285072823031</v>
      </c>
      <c r="K33" s="329">
        <v>144.19999999999999</v>
      </c>
      <c r="L33" s="137">
        <v>420.2</v>
      </c>
      <c r="M33" s="330"/>
      <c r="N33" s="330"/>
      <c r="O33" s="330"/>
      <c r="P33" s="330"/>
      <c r="Q33" s="330"/>
      <c r="R33" s="330"/>
    </row>
    <row r="34" spans="1:18" ht="10.5" customHeight="1">
      <c r="A34" s="151" t="s">
        <v>283</v>
      </c>
      <c r="B34" s="327" t="s">
        <v>282</v>
      </c>
      <c r="C34" s="347">
        <f>C31/C28*100</f>
        <v>108.74479582818208</v>
      </c>
      <c r="D34" s="328">
        <v>0</v>
      </c>
      <c r="E34" s="328">
        <v>1.9</v>
      </c>
      <c r="F34" s="328">
        <v>24.2</v>
      </c>
      <c r="G34" s="328">
        <v>25.7</v>
      </c>
      <c r="H34" s="328">
        <v>12.3</v>
      </c>
      <c r="I34" s="328">
        <v>15.3</v>
      </c>
      <c r="J34" s="328">
        <v>12.375225255292985</v>
      </c>
      <c r="K34" s="329">
        <v>12.7</v>
      </c>
      <c r="L34" s="137">
        <v>4.4000000000000004</v>
      </c>
      <c r="M34" s="330"/>
      <c r="N34" s="330"/>
      <c r="O34" s="330"/>
      <c r="P34" s="330"/>
      <c r="Q34" s="330"/>
      <c r="R34" s="330"/>
    </row>
    <row r="35" spans="1:18" ht="4.5" customHeight="1" thickBot="1">
      <c r="A35" s="338"/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152"/>
      <c r="M35" s="354"/>
      <c r="N35" s="354"/>
      <c r="O35" s="354"/>
      <c r="P35" s="354"/>
      <c r="Q35" s="354"/>
      <c r="R35" s="354"/>
    </row>
    <row r="36" spans="1:18" ht="9" customHeight="1" thickTop="1">
      <c r="A36" s="340" t="s">
        <v>286</v>
      </c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51"/>
      <c r="M36" s="354"/>
      <c r="N36" s="354"/>
      <c r="O36" s="354"/>
      <c r="P36" s="354"/>
      <c r="Q36" s="354"/>
      <c r="R36" s="354"/>
    </row>
    <row r="37" spans="1:18" ht="9.65" customHeight="1">
      <c r="A37" s="340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51"/>
    </row>
    <row r="38" spans="1:18">
      <c r="A38" s="699" t="s">
        <v>607</v>
      </c>
      <c r="B38" s="694" t="s">
        <v>125</v>
      </c>
      <c r="C38" s="650" t="s">
        <v>287</v>
      </c>
      <c r="D38" s="656"/>
      <c r="E38" s="656"/>
      <c r="F38" s="656"/>
      <c r="G38" s="656"/>
      <c r="H38" s="656"/>
      <c r="I38" s="656"/>
      <c r="J38" s="656"/>
      <c r="K38" s="656"/>
      <c r="L38" s="656"/>
    </row>
    <row r="39" spans="1:18">
      <c r="A39" s="699"/>
      <c r="B39" s="694"/>
      <c r="C39" s="322" t="s">
        <v>0</v>
      </c>
      <c r="D39" s="322">
        <v>2014</v>
      </c>
      <c r="E39" s="321">
        <v>2015</v>
      </c>
      <c r="F39" s="321">
        <v>2016</v>
      </c>
      <c r="G39" s="322">
        <v>2017</v>
      </c>
      <c r="H39" s="322">
        <v>2018</v>
      </c>
      <c r="I39" s="322">
        <v>2019</v>
      </c>
      <c r="J39" s="322">
        <v>2020</v>
      </c>
      <c r="K39" s="322">
        <v>2021</v>
      </c>
      <c r="L39" s="322">
        <v>2022</v>
      </c>
    </row>
    <row r="40" spans="1:18" ht="4.5" customHeight="1">
      <c r="A40" s="336"/>
      <c r="B40" s="331"/>
      <c r="E40" s="331"/>
      <c r="F40" s="331"/>
      <c r="G40" s="331"/>
      <c r="H40" s="331"/>
      <c r="I40" s="331"/>
      <c r="J40" s="331"/>
      <c r="K40" s="331"/>
    </row>
    <row r="41" spans="1:18">
      <c r="A41" s="151" t="s">
        <v>608</v>
      </c>
      <c r="B41" s="325" t="s">
        <v>276</v>
      </c>
      <c r="C41" s="150">
        <v>2138769.77</v>
      </c>
      <c r="D41" s="326"/>
      <c r="E41" s="326"/>
      <c r="F41" s="326"/>
      <c r="G41" s="326"/>
      <c r="H41" s="326"/>
      <c r="I41" s="326"/>
      <c r="J41" s="326"/>
      <c r="K41" s="326"/>
      <c r="L41" s="326"/>
    </row>
    <row r="42" spans="1:18" ht="18">
      <c r="A42" s="535" t="s">
        <v>639</v>
      </c>
      <c r="B42" s="325" t="s">
        <v>276</v>
      </c>
      <c r="C42" s="150">
        <v>312586.18599999999</v>
      </c>
      <c r="D42" s="326"/>
      <c r="E42" s="326"/>
      <c r="F42" s="326"/>
      <c r="G42" s="326"/>
      <c r="H42" s="326"/>
      <c r="I42" s="326"/>
      <c r="J42" s="326"/>
      <c r="K42" s="326"/>
      <c r="L42" s="326"/>
    </row>
    <row r="43" spans="1:18">
      <c r="A43" s="151" t="s">
        <v>277</v>
      </c>
      <c r="B43" s="325" t="s">
        <v>276</v>
      </c>
      <c r="C43" s="150">
        <v>558528.26192999992</v>
      </c>
      <c r="D43" s="143">
        <v>0</v>
      </c>
      <c r="E43" s="143">
        <v>0</v>
      </c>
      <c r="F43" s="143">
        <v>0</v>
      </c>
      <c r="G43" s="143">
        <v>0</v>
      </c>
      <c r="H43" s="143">
        <v>0</v>
      </c>
      <c r="I43" s="143">
        <v>0</v>
      </c>
      <c r="J43" s="143">
        <v>0</v>
      </c>
      <c r="K43" s="287">
        <v>0</v>
      </c>
      <c r="L43" s="366">
        <v>558528.26192999992</v>
      </c>
    </row>
    <row r="44" spans="1:18">
      <c r="A44" s="151" t="s">
        <v>278</v>
      </c>
      <c r="B44" s="325" t="s">
        <v>276</v>
      </c>
      <c r="C44" s="150">
        <v>452897.31383</v>
      </c>
      <c r="D44" s="143">
        <v>0</v>
      </c>
      <c r="E44" s="143">
        <v>0</v>
      </c>
      <c r="F44" s="143">
        <v>0</v>
      </c>
      <c r="G44" s="143">
        <v>0</v>
      </c>
      <c r="H44" s="143">
        <v>0</v>
      </c>
      <c r="I44" s="143">
        <v>0</v>
      </c>
      <c r="J44" s="143">
        <v>0</v>
      </c>
      <c r="K44" s="287">
        <v>0</v>
      </c>
      <c r="L44" s="366">
        <v>452897.31383</v>
      </c>
    </row>
    <row r="45" spans="1:18">
      <c r="A45" s="151" t="s">
        <v>279</v>
      </c>
      <c r="B45" s="325" t="s">
        <v>276</v>
      </c>
      <c r="C45" s="150">
        <v>243995.28822000007</v>
      </c>
      <c r="D45" s="143">
        <v>0</v>
      </c>
      <c r="E45" s="143">
        <v>0</v>
      </c>
      <c r="F45" s="143">
        <v>0</v>
      </c>
      <c r="G45" s="143">
        <v>0</v>
      </c>
      <c r="H45" s="143">
        <v>0</v>
      </c>
      <c r="I45" s="143">
        <v>0</v>
      </c>
      <c r="J45" s="143">
        <v>0</v>
      </c>
      <c r="K45" s="287">
        <v>0</v>
      </c>
      <c r="L45" s="366">
        <v>243995.28822000007</v>
      </c>
    </row>
    <row r="46" spans="1:18">
      <c r="A46" s="151" t="s">
        <v>280</v>
      </c>
      <c r="B46" s="325" t="s">
        <v>276</v>
      </c>
      <c r="C46" s="150">
        <v>9943.5126500000006</v>
      </c>
      <c r="D46" s="143">
        <v>0</v>
      </c>
      <c r="E46" s="143">
        <v>0</v>
      </c>
      <c r="F46" s="143">
        <v>0</v>
      </c>
      <c r="G46" s="143">
        <v>0</v>
      </c>
      <c r="H46" s="143">
        <v>0</v>
      </c>
      <c r="I46" s="143">
        <v>0</v>
      </c>
      <c r="J46" s="143">
        <v>0</v>
      </c>
      <c r="K46" s="287">
        <v>0</v>
      </c>
      <c r="L46" s="366">
        <v>9943.5126500000006</v>
      </c>
    </row>
    <row r="47" spans="1:18">
      <c r="A47" s="151" t="s">
        <v>281</v>
      </c>
      <c r="B47" s="327" t="s">
        <v>282</v>
      </c>
      <c r="C47" s="347">
        <f>C46/C45*100</f>
        <v>4.0752887986239976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9">
        <v>0</v>
      </c>
      <c r="L47" s="137">
        <v>4.0999999999999996</v>
      </c>
    </row>
    <row r="48" spans="1:18" ht="4.5" customHeight="1" thickBot="1">
      <c r="A48" s="338"/>
      <c r="B48" s="339"/>
      <c r="C48" s="339"/>
      <c r="D48" s="339"/>
      <c r="E48" s="339"/>
      <c r="F48" s="339"/>
      <c r="G48" s="339"/>
      <c r="H48" s="339"/>
      <c r="I48" s="339"/>
      <c r="J48" s="339"/>
      <c r="K48" s="339"/>
      <c r="L48" s="152"/>
    </row>
    <row r="49" spans="1:12" ht="10" customHeight="1" thickTop="1">
      <c r="A49" s="188" t="s">
        <v>609</v>
      </c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51"/>
    </row>
    <row r="50" spans="1:12" ht="9" customHeight="1">
      <c r="A50" s="188" t="s">
        <v>638</v>
      </c>
    </row>
    <row r="51" spans="1:12" ht="9" customHeight="1">
      <c r="A51" s="188" t="s">
        <v>635</v>
      </c>
    </row>
  </sheetData>
  <mergeCells count="13">
    <mergeCell ref="A1:L1"/>
    <mergeCell ref="A3:A4"/>
    <mergeCell ref="B3:B4"/>
    <mergeCell ref="C3:L3"/>
    <mergeCell ref="A14:A15"/>
    <mergeCell ref="B14:B15"/>
    <mergeCell ref="C14:L14"/>
    <mergeCell ref="A25:A26"/>
    <mergeCell ref="B25:B26"/>
    <mergeCell ref="C25:L25"/>
    <mergeCell ref="A38:A39"/>
    <mergeCell ref="B38:B39"/>
    <mergeCell ref="C38:L38"/>
  </mergeCells>
  <printOptions horizontalCentered="1"/>
  <pageMargins left="0.78740157480314965" right="0.78740157480314965" top="0.78740157480314965" bottom="0.78740157480314965" header="0.31496062992125984" footer="0.31496062992125984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451E2-0E55-42A6-8571-767D79802AB5}">
  <sheetPr codeName="Sheet46"/>
  <dimension ref="A1:N100"/>
  <sheetViews>
    <sheetView showGridLines="0" zoomScaleNormal="100" workbookViewId="0">
      <selection sqref="A1:K1"/>
    </sheetView>
  </sheetViews>
  <sheetFormatPr defaultRowHeight="12.5"/>
  <cols>
    <col min="1" max="1" width="25.453125" customWidth="1"/>
    <col min="2" max="10" width="6.7265625" customWidth="1"/>
    <col min="11" max="11" width="6.7265625" style="366" customWidth="1"/>
  </cols>
  <sheetData>
    <row r="1" spans="1:14" ht="30" customHeight="1">
      <c r="A1" s="584" t="s">
        <v>634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318"/>
      <c r="M1" s="318"/>
      <c r="N1" s="548" t="s">
        <v>612</v>
      </c>
    </row>
    <row r="2" spans="1:14" ht="9" customHeight="1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355"/>
    </row>
    <row r="3" spans="1:14" ht="14.25" customHeight="1">
      <c r="A3" s="699" t="s">
        <v>292</v>
      </c>
      <c r="B3" s="694" t="s">
        <v>125</v>
      </c>
      <c r="C3" s="695" t="s">
        <v>275</v>
      </c>
      <c r="D3" s="696"/>
      <c r="E3" s="696"/>
      <c r="F3" s="696"/>
      <c r="G3" s="696"/>
      <c r="H3" s="696"/>
      <c r="I3" s="696"/>
      <c r="J3" s="696"/>
      <c r="K3" s="696"/>
    </row>
    <row r="4" spans="1:14" ht="14.25" customHeight="1">
      <c r="A4" s="699"/>
      <c r="B4" s="694"/>
      <c r="C4" s="321">
        <v>2014</v>
      </c>
      <c r="D4" s="321">
        <v>2015</v>
      </c>
      <c r="E4" s="321">
        <v>2016</v>
      </c>
      <c r="F4" s="322">
        <v>2017</v>
      </c>
      <c r="G4" s="322">
        <v>2018</v>
      </c>
      <c r="H4" s="322">
        <v>2019</v>
      </c>
      <c r="I4" s="322">
        <v>2020</v>
      </c>
      <c r="J4" s="322">
        <v>2021</v>
      </c>
      <c r="K4" s="322">
        <v>2022</v>
      </c>
    </row>
    <row r="5" spans="1:14" ht="4.5" customHeight="1">
      <c r="A5" s="323"/>
      <c r="B5" s="324"/>
      <c r="C5" s="324"/>
      <c r="D5" s="324"/>
      <c r="E5" s="324"/>
      <c r="F5" s="324"/>
      <c r="G5" s="324"/>
      <c r="H5" s="324"/>
      <c r="I5" s="324"/>
      <c r="J5" s="324"/>
      <c r="K5" s="356"/>
    </row>
    <row r="6" spans="1:14" ht="21" customHeight="1">
      <c r="A6" s="700" t="s">
        <v>295</v>
      </c>
      <c r="B6" s="700"/>
      <c r="C6" s="700"/>
      <c r="D6" s="700"/>
      <c r="E6" s="700"/>
      <c r="F6" s="700"/>
      <c r="G6" s="700"/>
      <c r="H6" s="700"/>
      <c r="I6" s="700"/>
      <c r="J6" s="700"/>
      <c r="K6" s="700"/>
    </row>
    <row r="7" spans="1:14" ht="10" customHeight="1">
      <c r="A7" s="151" t="s">
        <v>277</v>
      </c>
      <c r="B7" s="325" t="s">
        <v>276</v>
      </c>
      <c r="C7" s="325">
        <v>0</v>
      </c>
      <c r="D7" s="325">
        <v>0</v>
      </c>
      <c r="E7" s="143">
        <v>68740.512549999999</v>
      </c>
      <c r="F7" s="143">
        <v>77797.257549999995</v>
      </c>
      <c r="G7" s="143">
        <v>80751.958549999996</v>
      </c>
      <c r="H7" s="357">
        <v>111295.97521999999</v>
      </c>
      <c r="I7" s="357">
        <v>190416.51520000002</v>
      </c>
      <c r="J7" s="357">
        <v>266958.12341999996</v>
      </c>
      <c r="K7" s="366">
        <v>241993.06338000004</v>
      </c>
    </row>
    <row r="8" spans="1:14" ht="10" customHeight="1">
      <c r="A8" s="151" t="s">
        <v>278</v>
      </c>
      <c r="B8" s="325" t="s">
        <v>276</v>
      </c>
      <c r="C8" s="325">
        <v>0</v>
      </c>
      <c r="D8" s="325">
        <v>0</v>
      </c>
      <c r="E8" s="143">
        <v>64370.036709999993</v>
      </c>
      <c r="F8" s="143">
        <v>72755.126419999986</v>
      </c>
      <c r="G8" s="143">
        <v>70484.177790000016</v>
      </c>
      <c r="H8" s="357">
        <v>93568.457140000013</v>
      </c>
      <c r="I8" s="357">
        <v>164472.76724000002</v>
      </c>
      <c r="J8" s="357">
        <v>220696.30489999999</v>
      </c>
      <c r="K8" s="366">
        <v>197684.69504000002</v>
      </c>
    </row>
    <row r="9" spans="1:14" ht="10" customHeight="1">
      <c r="A9" s="151" t="s">
        <v>279</v>
      </c>
      <c r="B9" s="325" t="s">
        <v>276</v>
      </c>
      <c r="C9" s="325">
        <v>0</v>
      </c>
      <c r="D9" s="325">
        <v>0</v>
      </c>
      <c r="E9" s="143">
        <v>45859.980109999997</v>
      </c>
      <c r="F9" s="143">
        <v>50859.980109999997</v>
      </c>
      <c r="G9" s="143">
        <v>50859.980109999997</v>
      </c>
      <c r="H9" s="357">
        <v>70706.579440000001</v>
      </c>
      <c r="I9" s="357">
        <v>119640.78975000003</v>
      </c>
      <c r="J9" s="357">
        <v>162942.42122000002</v>
      </c>
      <c r="K9" s="366">
        <v>151341.81537</v>
      </c>
    </row>
    <row r="10" spans="1:14" ht="10" customHeight="1">
      <c r="A10" s="151" t="s">
        <v>280</v>
      </c>
      <c r="B10" s="325" t="s">
        <v>276</v>
      </c>
      <c r="C10" s="325">
        <v>0</v>
      </c>
      <c r="D10" s="325">
        <v>0</v>
      </c>
      <c r="E10" s="143">
        <v>0</v>
      </c>
      <c r="F10" s="143">
        <v>12204.122690000002</v>
      </c>
      <c r="G10" s="143">
        <v>27677.14284</v>
      </c>
      <c r="H10" s="357">
        <v>40937.725990000006</v>
      </c>
      <c r="I10" s="357">
        <v>72345.121350000001</v>
      </c>
      <c r="J10" s="357">
        <v>91850.417319999993</v>
      </c>
      <c r="K10" s="366">
        <v>107586.28555999999</v>
      </c>
    </row>
    <row r="11" spans="1:14" ht="10" customHeight="1">
      <c r="A11" s="151" t="s">
        <v>281</v>
      </c>
      <c r="B11" s="325" t="s">
        <v>282</v>
      </c>
      <c r="C11" s="358">
        <v>0</v>
      </c>
      <c r="D11" s="358">
        <v>0</v>
      </c>
      <c r="E11" s="359">
        <v>0</v>
      </c>
      <c r="F11" s="328">
        <v>23.995531778826699</v>
      </c>
      <c r="G11" s="360">
        <v>54.418312355097001</v>
      </c>
      <c r="H11" s="329">
        <v>57.9</v>
      </c>
      <c r="I11" s="329">
        <v>60.468608992945896</v>
      </c>
      <c r="J11" s="329">
        <v>56.4</v>
      </c>
      <c r="K11" s="317">
        <v>71.099999999999994</v>
      </c>
    </row>
    <row r="12" spans="1:14" ht="21" customHeight="1">
      <c r="A12" s="700" t="s">
        <v>296</v>
      </c>
      <c r="B12" s="700"/>
      <c r="C12" s="700"/>
      <c r="D12" s="700"/>
      <c r="E12" s="700"/>
      <c r="F12" s="700"/>
      <c r="G12" s="700"/>
      <c r="H12" s="700"/>
      <c r="I12" s="700"/>
      <c r="J12" s="700"/>
      <c r="K12" s="700"/>
    </row>
    <row r="13" spans="1:14" ht="10" customHeight="1">
      <c r="A13" s="151" t="s">
        <v>277</v>
      </c>
      <c r="B13" s="325" t="s">
        <v>276</v>
      </c>
      <c r="C13" s="325">
        <v>0</v>
      </c>
      <c r="D13" s="325">
        <v>0</v>
      </c>
      <c r="E13" s="325">
        <v>0</v>
      </c>
      <c r="F13" s="325">
        <v>0</v>
      </c>
      <c r="G13" s="325">
        <v>0</v>
      </c>
      <c r="H13" s="325">
        <v>0</v>
      </c>
      <c r="I13" s="325">
        <v>5709.7688500000004</v>
      </c>
      <c r="J13" s="357">
        <v>6002.5106799999994</v>
      </c>
      <c r="K13" s="366">
        <v>6679.02675</v>
      </c>
    </row>
    <row r="14" spans="1:14" ht="10" customHeight="1">
      <c r="A14" s="151" t="s">
        <v>278</v>
      </c>
      <c r="B14" s="325" t="s">
        <v>276</v>
      </c>
      <c r="C14" s="325">
        <v>0</v>
      </c>
      <c r="D14" s="325">
        <v>0</v>
      </c>
      <c r="E14" s="325">
        <v>0</v>
      </c>
      <c r="F14" s="325">
        <v>0</v>
      </c>
      <c r="G14" s="325">
        <v>0</v>
      </c>
      <c r="H14" s="325">
        <v>0</v>
      </c>
      <c r="I14" s="325">
        <v>4244.6454100000001</v>
      </c>
      <c r="J14" s="357">
        <v>4375.5990700000002</v>
      </c>
      <c r="K14" s="366">
        <v>5277.7605500000009</v>
      </c>
    </row>
    <row r="15" spans="1:14" ht="10" customHeight="1">
      <c r="A15" s="151" t="s">
        <v>279</v>
      </c>
      <c r="B15" s="325" t="s">
        <v>276</v>
      </c>
      <c r="C15" s="325">
        <v>0</v>
      </c>
      <c r="D15" s="325">
        <v>0</v>
      </c>
      <c r="E15" s="325">
        <v>0</v>
      </c>
      <c r="F15" s="325">
        <v>0</v>
      </c>
      <c r="G15" s="325">
        <v>0</v>
      </c>
      <c r="H15" s="325">
        <v>0</v>
      </c>
      <c r="I15" s="325">
        <v>2175.3765899999999</v>
      </c>
      <c r="J15" s="357">
        <v>2347.76028</v>
      </c>
      <c r="K15" s="366">
        <v>2881.8038500000002</v>
      </c>
    </row>
    <row r="16" spans="1:14" ht="10" customHeight="1">
      <c r="A16" s="151" t="s">
        <v>280</v>
      </c>
      <c r="B16" s="325" t="s">
        <v>276</v>
      </c>
      <c r="C16" s="325">
        <v>0</v>
      </c>
      <c r="D16" s="325">
        <v>0</v>
      </c>
      <c r="E16" s="325">
        <v>0</v>
      </c>
      <c r="F16" s="325">
        <v>0</v>
      </c>
      <c r="G16" s="325">
        <v>0</v>
      </c>
      <c r="H16" s="325">
        <v>0</v>
      </c>
      <c r="I16" s="325">
        <v>259.98352999999997</v>
      </c>
      <c r="J16" s="357">
        <v>875.31329999999991</v>
      </c>
      <c r="K16" s="366">
        <v>1810.7214400000003</v>
      </c>
    </row>
    <row r="17" spans="1:11" ht="10" customHeight="1">
      <c r="A17" s="151" t="s">
        <v>281</v>
      </c>
      <c r="B17" s="325" t="s">
        <v>282</v>
      </c>
      <c r="C17" s="358">
        <v>0</v>
      </c>
      <c r="D17" s="358">
        <v>0</v>
      </c>
      <c r="E17" s="358">
        <v>0</v>
      </c>
      <c r="F17" s="358">
        <v>0</v>
      </c>
      <c r="G17" s="358">
        <v>0</v>
      </c>
      <c r="H17" s="358">
        <v>0</v>
      </c>
      <c r="I17" s="358">
        <v>11.951196459276046</v>
      </c>
      <c r="J17" s="329">
        <v>37.299999999999997</v>
      </c>
      <c r="K17" s="317">
        <v>62.8</v>
      </c>
    </row>
    <row r="18" spans="1:11" ht="21" customHeight="1">
      <c r="A18" s="700" t="s">
        <v>297</v>
      </c>
      <c r="B18" s="700"/>
      <c r="C18" s="700"/>
      <c r="D18" s="700"/>
      <c r="E18" s="700"/>
      <c r="F18" s="700"/>
      <c r="G18" s="700"/>
      <c r="H18" s="700"/>
      <c r="I18" s="700"/>
      <c r="J18" s="700"/>
      <c r="K18" s="700"/>
    </row>
    <row r="19" spans="1:11" ht="10" customHeight="1">
      <c r="A19" s="151" t="s">
        <v>277</v>
      </c>
      <c r="B19" s="325" t="s">
        <v>276</v>
      </c>
      <c r="C19" s="325">
        <v>0</v>
      </c>
      <c r="D19" s="325">
        <v>0</v>
      </c>
      <c r="E19" s="361">
        <v>2266.89</v>
      </c>
      <c r="F19" s="361">
        <v>273599.79833000002</v>
      </c>
      <c r="G19" s="361">
        <v>345984.5001899997</v>
      </c>
      <c r="H19" s="357">
        <v>475593.86524999986</v>
      </c>
      <c r="I19" s="357">
        <v>519493.84409999993</v>
      </c>
      <c r="J19" s="357">
        <v>472769.47464000003</v>
      </c>
      <c r="K19" s="366">
        <v>434355.09146000026</v>
      </c>
    </row>
    <row r="20" spans="1:11" ht="10" customHeight="1">
      <c r="A20" s="151" t="s">
        <v>278</v>
      </c>
      <c r="B20" s="325" t="s">
        <v>276</v>
      </c>
      <c r="C20" s="325">
        <v>0</v>
      </c>
      <c r="D20" s="325">
        <v>0</v>
      </c>
      <c r="E20" s="361">
        <v>2266.89</v>
      </c>
      <c r="F20" s="361">
        <v>243058.3680800001</v>
      </c>
      <c r="G20" s="361">
        <v>288271.52871999971</v>
      </c>
      <c r="H20" s="357">
        <v>400993.7059300004</v>
      </c>
      <c r="I20" s="357">
        <v>433295.7945600003</v>
      </c>
      <c r="J20" s="357">
        <v>373260.5656999998</v>
      </c>
      <c r="K20" s="366">
        <v>343363.25834999955</v>
      </c>
    </row>
    <row r="21" spans="1:11" ht="10" customHeight="1">
      <c r="A21" s="151" t="s">
        <v>279</v>
      </c>
      <c r="B21" s="325" t="s">
        <v>276</v>
      </c>
      <c r="C21" s="325">
        <v>0</v>
      </c>
      <c r="D21" s="325">
        <v>0</v>
      </c>
      <c r="E21" s="361">
        <v>1926.8565000000001</v>
      </c>
      <c r="F21" s="361">
        <v>190446.02173999997</v>
      </c>
      <c r="G21" s="361">
        <v>229473.30478000012</v>
      </c>
      <c r="H21" s="357">
        <v>323218.96119000012</v>
      </c>
      <c r="I21" s="357">
        <v>345150.18376000022</v>
      </c>
      <c r="J21" s="357">
        <v>307856.29385000019</v>
      </c>
      <c r="K21" s="366">
        <v>283402.98730000015</v>
      </c>
    </row>
    <row r="22" spans="1:11" ht="10" customHeight="1">
      <c r="A22" s="151" t="s">
        <v>280</v>
      </c>
      <c r="B22" s="325" t="s">
        <v>276</v>
      </c>
      <c r="C22" s="325">
        <v>0</v>
      </c>
      <c r="D22" s="325">
        <v>0</v>
      </c>
      <c r="E22" s="361">
        <v>0</v>
      </c>
      <c r="F22" s="361">
        <v>10478.23727</v>
      </c>
      <c r="G22" s="361">
        <v>16981.757190000004</v>
      </c>
      <c r="H22" s="357">
        <v>34189.145449999996</v>
      </c>
      <c r="I22" s="357">
        <v>83068.096899999917</v>
      </c>
      <c r="J22" s="357">
        <v>155430.04970999988</v>
      </c>
      <c r="K22" s="366">
        <v>208971.31652000014</v>
      </c>
    </row>
    <row r="23" spans="1:11" ht="10" customHeight="1">
      <c r="A23" s="151" t="s">
        <v>281</v>
      </c>
      <c r="B23" s="325" t="s">
        <v>282</v>
      </c>
      <c r="C23" s="358">
        <v>0</v>
      </c>
      <c r="D23" s="358">
        <v>0</v>
      </c>
      <c r="E23" s="362">
        <v>0</v>
      </c>
      <c r="F23" s="363">
        <v>5.5019459972259499</v>
      </c>
      <c r="G23" s="362">
        <v>7.40031926863157</v>
      </c>
      <c r="H23" s="329">
        <v>10.6</v>
      </c>
      <c r="I23" s="329">
        <v>24.067232413169226</v>
      </c>
      <c r="J23" s="329">
        <v>50.5</v>
      </c>
      <c r="K23" s="317">
        <v>73.7</v>
      </c>
    </row>
    <row r="24" spans="1:11" ht="21" customHeight="1">
      <c r="A24" s="700" t="s">
        <v>298</v>
      </c>
      <c r="B24" s="700"/>
      <c r="C24" s="700"/>
      <c r="D24" s="700"/>
      <c r="E24" s="700"/>
      <c r="F24" s="700"/>
      <c r="G24" s="700"/>
      <c r="H24" s="700"/>
      <c r="I24" s="700"/>
      <c r="J24" s="700"/>
      <c r="K24" s="700"/>
    </row>
    <row r="25" spans="1:11" ht="10" customHeight="1">
      <c r="A25" s="151" t="s">
        <v>277</v>
      </c>
      <c r="B25" s="325" t="s">
        <v>276</v>
      </c>
      <c r="C25" s="325">
        <v>0</v>
      </c>
      <c r="D25" s="325">
        <v>0</v>
      </c>
      <c r="E25" s="325">
        <v>0</v>
      </c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</row>
    <row r="26" spans="1:11" ht="10" customHeight="1">
      <c r="A26" s="151" t="s">
        <v>278</v>
      </c>
      <c r="B26" s="325" t="s">
        <v>276</v>
      </c>
      <c r="C26" s="325">
        <v>0</v>
      </c>
      <c r="D26" s="325">
        <v>0</v>
      </c>
      <c r="E26" s="325">
        <v>0</v>
      </c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</row>
    <row r="27" spans="1:11" ht="10" customHeight="1">
      <c r="A27" s="151" t="s">
        <v>279</v>
      </c>
      <c r="B27" s="325" t="s">
        <v>276</v>
      </c>
      <c r="C27" s="325">
        <v>0</v>
      </c>
      <c r="D27" s="325">
        <v>0</v>
      </c>
      <c r="E27" s="325">
        <v>0</v>
      </c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</row>
    <row r="28" spans="1:11" ht="10" customHeight="1">
      <c r="A28" s="151" t="s">
        <v>280</v>
      </c>
      <c r="B28" s="325" t="s">
        <v>276</v>
      </c>
      <c r="C28" s="325">
        <v>0</v>
      </c>
      <c r="D28" s="325">
        <v>0</v>
      </c>
      <c r="E28" s="325">
        <v>0</v>
      </c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</row>
    <row r="29" spans="1:11" ht="10" customHeight="1">
      <c r="A29" s="151" t="s">
        <v>281</v>
      </c>
      <c r="B29" s="325" t="s">
        <v>282</v>
      </c>
      <c r="C29" s="358">
        <v>0</v>
      </c>
      <c r="D29" s="358">
        <v>0</v>
      </c>
      <c r="E29" s="358">
        <v>0</v>
      </c>
      <c r="F29" s="358">
        <v>0</v>
      </c>
      <c r="G29" s="358">
        <v>0</v>
      </c>
      <c r="H29" s="358">
        <v>0</v>
      </c>
      <c r="I29" s="358">
        <v>0</v>
      </c>
      <c r="J29" s="358">
        <v>0</v>
      </c>
      <c r="K29" s="358">
        <v>0</v>
      </c>
    </row>
    <row r="30" spans="1:11" ht="21" customHeight="1">
      <c r="A30" s="701" t="s">
        <v>299</v>
      </c>
      <c r="B30" s="701"/>
      <c r="C30" s="701"/>
      <c r="D30" s="701"/>
      <c r="E30" s="701"/>
      <c r="F30" s="701"/>
      <c r="G30" s="701"/>
      <c r="H30" s="701"/>
      <c r="I30" s="701"/>
      <c r="J30" s="701"/>
      <c r="K30" s="701"/>
    </row>
    <row r="31" spans="1:11" ht="10" customHeight="1">
      <c r="A31" s="151" t="s">
        <v>277</v>
      </c>
      <c r="B31" s="325" t="s">
        <v>276</v>
      </c>
      <c r="C31" s="325">
        <v>0</v>
      </c>
      <c r="D31" s="143">
        <v>2795.8857799999996</v>
      </c>
      <c r="E31" s="143">
        <v>36931.685049999993</v>
      </c>
      <c r="F31" s="143">
        <v>255766.19907</v>
      </c>
      <c r="G31" s="143">
        <v>398339.89770999982</v>
      </c>
      <c r="H31" s="357">
        <v>1357944.35457</v>
      </c>
      <c r="I31" s="357">
        <v>1705411.4606499986</v>
      </c>
      <c r="J31" s="357">
        <v>1764920.0035999992</v>
      </c>
      <c r="K31" s="366">
        <v>1874806.67053</v>
      </c>
    </row>
    <row r="32" spans="1:11" ht="10" customHeight="1">
      <c r="A32" s="151" t="s">
        <v>278</v>
      </c>
      <c r="B32" s="325" t="s">
        <v>276</v>
      </c>
      <c r="C32" s="325">
        <v>0</v>
      </c>
      <c r="D32" s="143">
        <v>2633.7932799999999</v>
      </c>
      <c r="E32" s="143">
        <v>31877.233980000005</v>
      </c>
      <c r="F32" s="143">
        <v>136893.89927000002</v>
      </c>
      <c r="G32" s="143">
        <v>245693.16857000001</v>
      </c>
      <c r="H32" s="357">
        <v>845570.61015999923</v>
      </c>
      <c r="I32" s="357">
        <v>1032304.7037000007</v>
      </c>
      <c r="J32" s="357">
        <v>1080041.2742500014</v>
      </c>
      <c r="K32" s="366">
        <v>1081894.2805699999</v>
      </c>
    </row>
    <row r="33" spans="1:11" ht="10" customHeight="1">
      <c r="A33" s="151" t="s">
        <v>279</v>
      </c>
      <c r="B33" s="325" t="s">
        <v>276</v>
      </c>
      <c r="C33" s="325">
        <v>0</v>
      </c>
      <c r="D33" s="143">
        <v>2195.8113800000001</v>
      </c>
      <c r="E33" s="143">
        <v>26647.269970000001</v>
      </c>
      <c r="F33" s="143">
        <v>108237.88695999995</v>
      </c>
      <c r="G33" s="143">
        <v>191918.57981999996</v>
      </c>
      <c r="H33" s="357">
        <v>540680.5807500002</v>
      </c>
      <c r="I33" s="357">
        <v>710788.3139999999</v>
      </c>
      <c r="J33" s="357">
        <v>768705.96316000063</v>
      </c>
      <c r="K33" s="366">
        <v>857389.18330999895</v>
      </c>
    </row>
    <row r="34" spans="1:11" ht="10" customHeight="1">
      <c r="A34" s="151" t="s">
        <v>280</v>
      </c>
      <c r="B34" s="325" t="s">
        <v>276</v>
      </c>
      <c r="C34" s="325">
        <v>0</v>
      </c>
      <c r="D34" s="143">
        <v>0</v>
      </c>
      <c r="E34" s="143">
        <v>1547.1955699999999</v>
      </c>
      <c r="F34" s="143">
        <v>15183.390870000001</v>
      </c>
      <c r="G34" s="143">
        <v>44198.368360000015</v>
      </c>
      <c r="H34" s="357">
        <v>87741.682169999985</v>
      </c>
      <c r="I34" s="357">
        <v>157568.42603999996</v>
      </c>
      <c r="J34" s="357">
        <v>324964.87359000026</v>
      </c>
      <c r="K34" s="366">
        <v>553566.0570400001</v>
      </c>
    </row>
    <row r="35" spans="1:11" ht="10" customHeight="1">
      <c r="A35" s="151" t="s">
        <v>281</v>
      </c>
      <c r="B35" s="325" t="s">
        <v>282</v>
      </c>
      <c r="C35" s="358">
        <v>0</v>
      </c>
      <c r="D35" s="359">
        <v>0</v>
      </c>
      <c r="E35" s="359">
        <v>5.8062066836184796</v>
      </c>
      <c r="F35" s="359">
        <v>14.027796824610199</v>
      </c>
      <c r="G35" s="359">
        <v>23.029749595611602</v>
      </c>
      <c r="H35" s="329">
        <v>16.2</v>
      </c>
      <c r="I35" s="329">
        <v>22.168122764044202</v>
      </c>
      <c r="J35" s="329">
        <v>42.3</v>
      </c>
      <c r="K35" s="317">
        <v>64.599999999999994</v>
      </c>
    </row>
    <row r="36" spans="1:11" ht="5.15" customHeight="1">
      <c r="A36" s="173"/>
      <c r="B36" s="309"/>
      <c r="C36" s="309"/>
      <c r="D36" s="309"/>
      <c r="E36" s="309"/>
      <c r="F36" s="309"/>
      <c r="G36" s="309"/>
      <c r="H36" s="309"/>
      <c r="I36" s="309"/>
      <c r="J36" s="309"/>
      <c r="K36" s="482"/>
    </row>
    <row r="37" spans="1:11" ht="13.5" customHeight="1">
      <c r="A37" s="699" t="s">
        <v>293</v>
      </c>
      <c r="B37" s="694" t="s">
        <v>125</v>
      </c>
      <c r="C37" s="695" t="s">
        <v>275</v>
      </c>
      <c r="D37" s="696"/>
      <c r="E37" s="696"/>
      <c r="F37" s="696"/>
      <c r="G37" s="696"/>
      <c r="H37" s="696"/>
      <c r="I37" s="696"/>
      <c r="J37" s="696"/>
      <c r="K37" s="696"/>
    </row>
    <row r="38" spans="1:11" ht="13.5" customHeight="1">
      <c r="A38" s="699"/>
      <c r="B38" s="694"/>
      <c r="C38" s="321">
        <v>2014</v>
      </c>
      <c r="D38" s="321">
        <v>2015</v>
      </c>
      <c r="E38" s="321">
        <v>2016</v>
      </c>
      <c r="F38" s="322">
        <v>2017</v>
      </c>
      <c r="G38" s="322">
        <v>2018</v>
      </c>
      <c r="H38" s="322">
        <v>2019</v>
      </c>
      <c r="I38" s="322">
        <v>2020</v>
      </c>
      <c r="J38" s="322">
        <v>2021</v>
      </c>
      <c r="K38" s="322">
        <v>2022</v>
      </c>
    </row>
    <row r="39" spans="1:11" ht="4.5" customHeight="1">
      <c r="A39" s="331"/>
      <c r="B39" s="331"/>
      <c r="C39" s="331"/>
      <c r="D39" s="331"/>
      <c r="E39" s="331"/>
      <c r="F39" s="331"/>
      <c r="G39" s="331"/>
      <c r="H39" s="331"/>
      <c r="I39" s="331"/>
      <c r="J39" s="331"/>
      <c r="K39" s="364"/>
    </row>
    <row r="40" spans="1:11" ht="21" customHeight="1">
      <c r="A40" s="700" t="s">
        <v>300</v>
      </c>
      <c r="B40" s="700"/>
      <c r="C40" s="700"/>
      <c r="D40" s="700"/>
      <c r="E40" s="700"/>
      <c r="F40" s="700"/>
      <c r="G40" s="700"/>
      <c r="H40" s="700"/>
      <c r="I40" s="700"/>
      <c r="J40" s="700"/>
      <c r="K40" s="700"/>
    </row>
    <row r="41" spans="1:11" ht="10" customHeight="1">
      <c r="A41" s="151" t="s">
        <v>277</v>
      </c>
      <c r="B41" s="325" t="s">
        <v>276</v>
      </c>
      <c r="C41" s="325">
        <v>0</v>
      </c>
      <c r="D41" s="365">
        <v>648.99881999999991</v>
      </c>
      <c r="E41" s="143">
        <v>9638.8023799999992</v>
      </c>
      <c r="F41" s="143">
        <v>13973.676099999999</v>
      </c>
      <c r="G41" s="143">
        <v>18940.766079999998</v>
      </c>
      <c r="H41" s="357">
        <v>22494.439699999995</v>
      </c>
      <c r="I41" s="357">
        <v>21793.29652</v>
      </c>
      <c r="J41" s="357">
        <v>21509.176689999993</v>
      </c>
      <c r="K41" s="366">
        <v>21079.493989999999</v>
      </c>
    </row>
    <row r="42" spans="1:11" ht="10" customHeight="1">
      <c r="A42" s="151" t="s">
        <v>278</v>
      </c>
      <c r="B42" s="325" t="s">
        <v>276</v>
      </c>
      <c r="C42" s="325">
        <v>0</v>
      </c>
      <c r="D42" s="365">
        <v>648.99881999999991</v>
      </c>
      <c r="E42" s="143">
        <v>9030.8537699999997</v>
      </c>
      <c r="F42" s="143">
        <v>13318.703099999999</v>
      </c>
      <c r="G42" s="143">
        <v>18273.401409999999</v>
      </c>
      <c r="H42" s="357">
        <v>21312.547850000003</v>
      </c>
      <c r="I42" s="357">
        <v>20697.204310000001</v>
      </c>
      <c r="J42" s="357">
        <v>20454.869110000003</v>
      </c>
      <c r="K42" s="366">
        <v>19634.431710000001</v>
      </c>
    </row>
    <row r="43" spans="1:11" ht="10" customHeight="1">
      <c r="A43" s="151" t="s">
        <v>279</v>
      </c>
      <c r="B43" s="325" t="s">
        <v>276</v>
      </c>
      <c r="C43" s="325">
        <v>0</v>
      </c>
      <c r="D43" s="365">
        <v>551.649</v>
      </c>
      <c r="E43" s="143">
        <v>7676.2257099999997</v>
      </c>
      <c r="F43" s="143">
        <v>11074.514120000002</v>
      </c>
      <c r="G43" s="143">
        <v>15184.727879999999</v>
      </c>
      <c r="H43" s="357">
        <v>17559.608510000002</v>
      </c>
      <c r="I43" s="357">
        <v>17367.121650000005</v>
      </c>
      <c r="J43" s="357">
        <v>17623.560229999995</v>
      </c>
      <c r="K43" s="366">
        <v>17143.597070000003</v>
      </c>
    </row>
    <row r="44" spans="1:11" ht="10" customHeight="1">
      <c r="A44" s="151" t="s">
        <v>280</v>
      </c>
      <c r="B44" s="325" t="s">
        <v>276</v>
      </c>
      <c r="C44" s="325">
        <v>0</v>
      </c>
      <c r="D44" s="365">
        <v>0</v>
      </c>
      <c r="E44" s="143">
        <v>296.85750999999999</v>
      </c>
      <c r="F44" s="143">
        <v>3670.0692000000008</v>
      </c>
      <c r="G44" s="143">
        <v>6340.4442600000002</v>
      </c>
      <c r="H44" s="357">
        <v>9272.5930600000011</v>
      </c>
      <c r="I44" s="357">
        <v>12277.091200000003</v>
      </c>
      <c r="J44" s="357">
        <v>15025.442900000002</v>
      </c>
      <c r="K44" s="366">
        <v>15650.377970000001</v>
      </c>
    </row>
    <row r="45" spans="1:11" ht="10" customHeight="1">
      <c r="A45" s="151" t="s">
        <v>281</v>
      </c>
      <c r="B45" s="325" t="s">
        <v>282</v>
      </c>
      <c r="C45" s="358">
        <v>0</v>
      </c>
      <c r="D45" s="359">
        <v>0</v>
      </c>
      <c r="E45" s="359">
        <v>3.8672326898006202</v>
      </c>
      <c r="F45" s="328">
        <v>33.139776248711797</v>
      </c>
      <c r="G45" s="329">
        <v>41.755402599944397</v>
      </c>
      <c r="H45" s="329">
        <v>52.8</v>
      </c>
      <c r="I45" s="329">
        <v>70.691571392315311</v>
      </c>
      <c r="J45" s="329">
        <v>85.3</v>
      </c>
      <c r="K45" s="317">
        <v>91.3</v>
      </c>
    </row>
    <row r="46" spans="1:11" ht="21" customHeight="1">
      <c r="A46" s="700" t="s">
        <v>301</v>
      </c>
      <c r="B46" s="700"/>
      <c r="C46" s="700"/>
      <c r="D46" s="700"/>
      <c r="E46" s="700"/>
      <c r="F46" s="700"/>
      <c r="G46" s="700"/>
      <c r="H46" s="700"/>
      <c r="I46" s="700"/>
      <c r="J46" s="700"/>
      <c r="K46" s="700"/>
    </row>
    <row r="47" spans="1:11" ht="10" customHeight="1">
      <c r="A47" s="151" t="s">
        <v>277</v>
      </c>
      <c r="B47" s="325" t="s">
        <v>276</v>
      </c>
      <c r="C47" s="325">
        <v>0</v>
      </c>
      <c r="D47" s="365">
        <v>73856.471980000002</v>
      </c>
      <c r="E47" s="365">
        <v>218583.54071000012</v>
      </c>
      <c r="F47" s="143">
        <v>436521.92901999986</v>
      </c>
      <c r="G47" s="143">
        <v>473203.48400000023</v>
      </c>
      <c r="H47" s="357">
        <v>531382.78923999995</v>
      </c>
      <c r="I47" s="357">
        <v>571322.46456000069</v>
      </c>
      <c r="J47" s="357">
        <v>566934.36535000044</v>
      </c>
      <c r="K47" s="366">
        <v>563315.64209000068</v>
      </c>
    </row>
    <row r="48" spans="1:11" ht="10" customHeight="1">
      <c r="A48" s="151" t="s">
        <v>278</v>
      </c>
      <c r="B48" s="325" t="s">
        <v>276</v>
      </c>
      <c r="C48" s="325">
        <v>0</v>
      </c>
      <c r="D48" s="365">
        <v>72367.776459999994</v>
      </c>
      <c r="E48" s="365">
        <v>206286.0360900001</v>
      </c>
      <c r="F48" s="143">
        <v>415120.34005999996</v>
      </c>
      <c r="G48" s="143">
        <v>451063.86625999992</v>
      </c>
      <c r="H48" s="357">
        <v>503636.20202000038</v>
      </c>
      <c r="I48" s="357">
        <v>541180.59074000048</v>
      </c>
      <c r="J48" s="357">
        <v>538250.86255000043</v>
      </c>
      <c r="K48" s="366">
        <v>526125.35701000039</v>
      </c>
    </row>
    <row r="49" spans="1:11" ht="10" customHeight="1">
      <c r="A49" s="151" t="s">
        <v>279</v>
      </c>
      <c r="B49" s="325" t="s">
        <v>276</v>
      </c>
      <c r="C49" s="325">
        <v>0</v>
      </c>
      <c r="D49" s="365">
        <v>61512.61</v>
      </c>
      <c r="E49" s="365">
        <v>175267.19588999997</v>
      </c>
      <c r="F49" s="143">
        <v>345301.50744000007</v>
      </c>
      <c r="G49" s="143">
        <v>374716.35337000003</v>
      </c>
      <c r="H49" s="357">
        <v>413778.5660600001</v>
      </c>
      <c r="I49" s="357">
        <v>445442.99542000011</v>
      </c>
      <c r="J49" s="357">
        <v>459060.49073000037</v>
      </c>
      <c r="K49" s="366">
        <v>454587.16938000021</v>
      </c>
    </row>
    <row r="50" spans="1:11" ht="10" customHeight="1">
      <c r="A50" s="151" t="s">
        <v>280</v>
      </c>
      <c r="B50" s="325" t="s">
        <v>276</v>
      </c>
      <c r="C50" s="325">
        <v>0</v>
      </c>
      <c r="D50" s="365">
        <v>906.40687000000014</v>
      </c>
      <c r="E50" s="365">
        <v>31587.491040000004</v>
      </c>
      <c r="F50" s="143">
        <v>75824.131239999988</v>
      </c>
      <c r="G50" s="143">
        <v>146127.60254000008</v>
      </c>
      <c r="H50" s="357">
        <v>217128.91430999999</v>
      </c>
      <c r="I50" s="357">
        <v>278327.7897299999</v>
      </c>
      <c r="J50" s="357">
        <v>367815.9899300001</v>
      </c>
      <c r="K50" s="366">
        <v>416369.35917000013</v>
      </c>
    </row>
    <row r="51" spans="1:11" ht="10" customHeight="1">
      <c r="A51" s="151" t="s">
        <v>281</v>
      </c>
      <c r="B51" s="325" t="s">
        <v>282</v>
      </c>
      <c r="C51" s="358">
        <v>0</v>
      </c>
      <c r="D51" s="359">
        <v>1.4735301753575407</v>
      </c>
      <c r="E51" s="359">
        <v>18.0224775546844</v>
      </c>
      <c r="F51" s="359">
        <v>21.9588184836335</v>
      </c>
      <c r="G51" s="328">
        <v>38.9968575499324</v>
      </c>
      <c r="H51" s="329">
        <v>52.5</v>
      </c>
      <c r="I51" s="329">
        <v>62.483368824235228</v>
      </c>
      <c r="J51" s="329">
        <v>80.099999999999994</v>
      </c>
      <c r="K51" s="317">
        <v>91.6</v>
      </c>
    </row>
    <row r="52" spans="1:11" ht="6" customHeight="1">
      <c r="A52" s="335"/>
      <c r="B52" s="141"/>
      <c r="C52" s="141"/>
      <c r="D52" s="141"/>
      <c r="E52" s="141"/>
      <c r="F52" s="141"/>
      <c r="G52" s="141"/>
      <c r="H52" s="141"/>
      <c r="I52" s="141"/>
      <c r="J52" s="141"/>
      <c r="K52" s="542"/>
    </row>
    <row r="53" spans="1:11" ht="13.5" customHeight="1">
      <c r="A53" s="699" t="s">
        <v>294</v>
      </c>
      <c r="B53" s="694" t="s">
        <v>125</v>
      </c>
      <c r="C53" s="695" t="s">
        <v>275</v>
      </c>
      <c r="D53" s="696"/>
      <c r="E53" s="696"/>
      <c r="F53" s="696"/>
      <c r="G53" s="696"/>
      <c r="H53" s="696"/>
      <c r="I53" s="696"/>
      <c r="J53" s="696"/>
      <c r="K53" s="696"/>
    </row>
    <row r="54" spans="1:11" ht="13.5" customHeight="1">
      <c r="A54" s="699"/>
      <c r="B54" s="694"/>
      <c r="C54" s="321">
        <v>2014</v>
      </c>
      <c r="D54" s="321">
        <v>2015</v>
      </c>
      <c r="E54" s="321">
        <v>2016</v>
      </c>
      <c r="F54" s="322">
        <v>2017</v>
      </c>
      <c r="G54" s="322">
        <v>2018</v>
      </c>
      <c r="H54" s="322">
        <v>2019</v>
      </c>
      <c r="I54" s="322">
        <v>2020</v>
      </c>
      <c r="J54" s="322">
        <v>2021</v>
      </c>
      <c r="K54" s="322">
        <v>2022</v>
      </c>
    </row>
    <row r="55" spans="1:11" ht="5.15" customHeight="1">
      <c r="A55" s="336"/>
      <c r="B55" s="331"/>
      <c r="C55" s="331"/>
      <c r="D55" s="331"/>
      <c r="E55" s="331"/>
      <c r="F55" s="331"/>
      <c r="G55" s="331"/>
      <c r="H55" s="331"/>
      <c r="I55" s="331"/>
      <c r="J55" s="331"/>
      <c r="K55" s="331"/>
    </row>
    <row r="56" spans="1:11" ht="21" customHeight="1">
      <c r="A56" s="700" t="s">
        <v>302</v>
      </c>
      <c r="B56" s="700"/>
      <c r="C56" s="700"/>
      <c r="D56" s="700"/>
      <c r="E56" s="700"/>
      <c r="F56" s="700"/>
      <c r="G56" s="700"/>
      <c r="H56" s="700"/>
      <c r="I56" s="700"/>
      <c r="J56" s="700"/>
      <c r="K56" s="700"/>
    </row>
    <row r="57" spans="1:11" ht="10" customHeight="1">
      <c r="A57" s="151" t="s">
        <v>277</v>
      </c>
      <c r="B57" s="325" t="s">
        <v>276</v>
      </c>
      <c r="C57" s="325">
        <v>0</v>
      </c>
      <c r="D57" s="365">
        <v>6828.7249599999996</v>
      </c>
      <c r="E57" s="143">
        <v>163127.90084000002</v>
      </c>
      <c r="F57" s="143">
        <v>269466.44041999994</v>
      </c>
      <c r="G57" s="143">
        <v>277346.91473000002</v>
      </c>
      <c r="H57" s="357">
        <v>320552.39978999988</v>
      </c>
      <c r="I57" s="357">
        <v>379964.45482999994</v>
      </c>
      <c r="J57" s="518">
        <v>474119.42591000011</v>
      </c>
      <c r="K57" s="366">
        <v>465749.59676000022</v>
      </c>
    </row>
    <row r="58" spans="1:11" ht="10" customHeight="1">
      <c r="A58" s="151" t="s">
        <v>278</v>
      </c>
      <c r="B58" s="325" t="s">
        <v>276</v>
      </c>
      <c r="C58" s="325">
        <v>0</v>
      </c>
      <c r="D58" s="365">
        <v>6711.9787699999997</v>
      </c>
      <c r="E58" s="143">
        <v>152850.61839000005</v>
      </c>
      <c r="F58" s="143">
        <v>252382.23446999997</v>
      </c>
      <c r="G58" s="143">
        <v>250497.27711000005</v>
      </c>
      <c r="H58" s="357">
        <v>290981.4267500001</v>
      </c>
      <c r="I58" s="357">
        <v>339718.30523999996</v>
      </c>
      <c r="J58" s="518">
        <v>431984.24762999988</v>
      </c>
      <c r="K58" s="366">
        <v>416483.20647000003</v>
      </c>
    </row>
    <row r="59" spans="1:11" ht="10" customHeight="1">
      <c r="A59" s="151" t="s">
        <v>279</v>
      </c>
      <c r="B59" s="325" t="s">
        <v>276</v>
      </c>
      <c r="C59" s="325">
        <v>0</v>
      </c>
      <c r="D59" s="365">
        <v>5705.1819599999999</v>
      </c>
      <c r="E59" s="143">
        <v>129917.11063999998</v>
      </c>
      <c r="F59" s="143">
        <v>214524.89927000005</v>
      </c>
      <c r="G59" s="143">
        <v>212900.28043999989</v>
      </c>
      <c r="H59" s="357">
        <v>247332.33907999998</v>
      </c>
      <c r="I59" s="357">
        <v>288263.53783999995</v>
      </c>
      <c r="J59" s="518">
        <v>353049.90792999999</v>
      </c>
      <c r="K59" s="366">
        <v>340384.68971000006</v>
      </c>
    </row>
    <row r="60" spans="1:11" ht="10" customHeight="1">
      <c r="A60" s="151" t="s">
        <v>280</v>
      </c>
      <c r="B60" s="325" t="s">
        <v>276</v>
      </c>
      <c r="C60" s="325">
        <v>0</v>
      </c>
      <c r="D60" s="365">
        <v>31.311689999999999</v>
      </c>
      <c r="E60" s="143">
        <v>3441.7746700000002</v>
      </c>
      <c r="F60" s="143">
        <v>8830.0818100000015</v>
      </c>
      <c r="G60" s="143">
        <v>42205.722590000012</v>
      </c>
      <c r="H60" s="357">
        <v>85031.172539999985</v>
      </c>
      <c r="I60" s="357">
        <v>123564.90185000001</v>
      </c>
      <c r="J60" s="518">
        <v>176717.83991000004</v>
      </c>
      <c r="K60" s="366">
        <v>242461.43156999993</v>
      </c>
    </row>
    <row r="61" spans="1:11" ht="10" customHeight="1">
      <c r="A61" s="151" t="s">
        <v>281</v>
      </c>
      <c r="B61" s="325" t="s">
        <v>282</v>
      </c>
      <c r="C61" s="358">
        <v>0</v>
      </c>
      <c r="D61" s="367">
        <v>0.54882894567660734</v>
      </c>
      <c r="E61" s="367">
        <v>2.64920813974777</v>
      </c>
      <c r="F61" s="368">
        <v>4.1161104561976698</v>
      </c>
      <c r="G61" s="367">
        <v>19.824174257907799</v>
      </c>
      <c r="H61" s="275">
        <v>34.4</v>
      </c>
      <c r="I61" s="329">
        <v>42.865255445031153</v>
      </c>
      <c r="J61" s="329">
        <v>50.1</v>
      </c>
      <c r="K61" s="137">
        <v>71.2</v>
      </c>
    </row>
    <row r="62" spans="1:11" ht="21" customHeight="1">
      <c r="A62" s="700" t="s">
        <v>303</v>
      </c>
      <c r="B62" s="700"/>
      <c r="C62" s="700"/>
      <c r="D62" s="700"/>
      <c r="E62" s="700"/>
      <c r="F62" s="700"/>
      <c r="G62" s="700"/>
      <c r="H62" s="700"/>
      <c r="I62" s="700"/>
      <c r="J62" s="700"/>
      <c r="K62" s="700"/>
    </row>
    <row r="63" spans="1:11" ht="10" customHeight="1">
      <c r="A63" s="151" t="s">
        <v>277</v>
      </c>
      <c r="B63" s="325" t="s">
        <v>276</v>
      </c>
      <c r="C63" s="325">
        <v>0</v>
      </c>
      <c r="D63" s="365">
        <v>39136.733820000001</v>
      </c>
      <c r="E63" s="365">
        <v>356816.81543999986</v>
      </c>
      <c r="F63" s="143">
        <v>566428.54929999996</v>
      </c>
      <c r="G63" s="143">
        <v>664649.86053999991</v>
      </c>
      <c r="H63" s="369">
        <v>877426.40158999944</v>
      </c>
      <c r="I63" s="369">
        <v>953876.84192999906</v>
      </c>
      <c r="J63" s="169">
        <v>1012477.2353799997</v>
      </c>
      <c r="K63" s="366">
        <v>1064142.8194999998</v>
      </c>
    </row>
    <row r="64" spans="1:11" ht="10" customHeight="1">
      <c r="A64" s="151" t="s">
        <v>278</v>
      </c>
      <c r="B64" s="325" t="s">
        <v>276</v>
      </c>
      <c r="C64" s="325">
        <v>0</v>
      </c>
      <c r="D64" s="365">
        <v>37484.906600000002</v>
      </c>
      <c r="E64" s="365">
        <v>329860.17283000005</v>
      </c>
      <c r="F64" s="143">
        <v>506175.62015000026</v>
      </c>
      <c r="G64" s="143">
        <v>594452.60908999993</v>
      </c>
      <c r="H64" s="369">
        <v>746323.53062999959</v>
      </c>
      <c r="I64" s="369">
        <v>791566.45054999972</v>
      </c>
      <c r="J64" s="169">
        <v>824372.23910999869</v>
      </c>
      <c r="K64" s="366">
        <v>850139.41136999894</v>
      </c>
    </row>
    <row r="65" spans="1:11" ht="10" customHeight="1">
      <c r="A65" s="151" t="s">
        <v>279</v>
      </c>
      <c r="B65" s="325" t="s">
        <v>276</v>
      </c>
      <c r="C65" s="325">
        <v>0</v>
      </c>
      <c r="D65" s="365">
        <v>31862.170959999999</v>
      </c>
      <c r="E65" s="365">
        <v>277680.54216000013</v>
      </c>
      <c r="F65" s="143">
        <v>422585.36514000001</v>
      </c>
      <c r="G65" s="143">
        <v>492301.92318999994</v>
      </c>
      <c r="H65" s="369">
        <v>594795.67161000054</v>
      </c>
      <c r="I65" s="369">
        <v>623631.22309000022</v>
      </c>
      <c r="J65" s="169">
        <v>662607.44528000057</v>
      </c>
      <c r="K65" s="366">
        <v>692288.72718999954</v>
      </c>
    </row>
    <row r="66" spans="1:11" ht="10" customHeight="1">
      <c r="A66" s="151" t="s">
        <v>280</v>
      </c>
      <c r="B66" s="325" t="s">
        <v>276</v>
      </c>
      <c r="C66" s="325">
        <v>0</v>
      </c>
      <c r="D66" s="365">
        <v>0</v>
      </c>
      <c r="E66" s="365">
        <v>20854.537619999988</v>
      </c>
      <c r="F66" s="143">
        <v>95229.821439999971</v>
      </c>
      <c r="G66" s="143">
        <v>211706.28763000006</v>
      </c>
      <c r="H66" s="369">
        <v>317070.00889999984</v>
      </c>
      <c r="I66" s="369">
        <v>407451.61301999987</v>
      </c>
      <c r="J66" s="169">
        <v>485695.45890999964</v>
      </c>
      <c r="K66" s="366">
        <v>581498.89582999959</v>
      </c>
    </row>
    <row r="67" spans="1:11" ht="10" customHeight="1">
      <c r="A67" s="151" t="s">
        <v>281</v>
      </c>
      <c r="B67" s="325" t="s">
        <v>282</v>
      </c>
      <c r="C67" s="358">
        <v>0</v>
      </c>
      <c r="D67" s="367">
        <v>0</v>
      </c>
      <c r="E67" s="367">
        <v>7.51026249724893</v>
      </c>
      <c r="F67" s="367">
        <v>22.535049553467399</v>
      </c>
      <c r="G67" s="368">
        <v>43.003343610399398</v>
      </c>
      <c r="H67" s="275">
        <v>53.3</v>
      </c>
      <c r="I67" s="329">
        <v>65.335345302491049</v>
      </c>
      <c r="J67" s="329">
        <v>73.3</v>
      </c>
      <c r="K67" s="317">
        <v>84</v>
      </c>
    </row>
    <row r="68" spans="1:11" ht="21" customHeight="1">
      <c r="A68" s="700" t="s">
        <v>304</v>
      </c>
      <c r="B68" s="700"/>
      <c r="C68" s="700"/>
      <c r="D68" s="700"/>
      <c r="E68" s="700"/>
      <c r="F68" s="700"/>
      <c r="G68" s="700"/>
      <c r="H68" s="700"/>
      <c r="I68" s="700"/>
      <c r="J68" s="700"/>
      <c r="K68" s="700"/>
    </row>
    <row r="69" spans="1:11" ht="10" customHeight="1">
      <c r="A69" s="151" t="s">
        <v>277</v>
      </c>
      <c r="B69" s="325" t="s">
        <v>276</v>
      </c>
      <c r="C69" s="325">
        <v>0</v>
      </c>
      <c r="D69" s="370">
        <v>0</v>
      </c>
      <c r="E69" s="143">
        <v>82711.376619999995</v>
      </c>
      <c r="F69" s="143">
        <v>257582.54070999997</v>
      </c>
      <c r="G69" s="143">
        <v>290132.04869000003</v>
      </c>
      <c r="H69" s="357">
        <v>355823.83751999988</v>
      </c>
      <c r="I69" s="357">
        <v>433573.83482999954</v>
      </c>
      <c r="J69" s="518">
        <v>515032.09684999957</v>
      </c>
      <c r="K69" s="366">
        <v>535847.89379</v>
      </c>
    </row>
    <row r="70" spans="1:11" ht="10" customHeight="1">
      <c r="A70" s="151" t="s">
        <v>278</v>
      </c>
      <c r="B70" s="325" t="s">
        <v>276</v>
      </c>
      <c r="C70" s="325">
        <v>0</v>
      </c>
      <c r="D70" s="370">
        <v>0</v>
      </c>
      <c r="E70" s="143">
        <v>73153.84957999998</v>
      </c>
      <c r="F70" s="143">
        <v>224287.46682999999</v>
      </c>
      <c r="G70" s="143">
        <v>252835.77194000015</v>
      </c>
      <c r="H70" s="357">
        <v>314569.3675900001</v>
      </c>
      <c r="I70" s="357">
        <v>382142.17667999968</v>
      </c>
      <c r="J70" s="518">
        <v>455302.45123999962</v>
      </c>
      <c r="K70" s="366">
        <v>469054.51214999985</v>
      </c>
    </row>
    <row r="71" spans="1:11" ht="10" customHeight="1">
      <c r="A71" s="151" t="s">
        <v>279</v>
      </c>
      <c r="B71" s="325" t="s">
        <v>276</v>
      </c>
      <c r="C71" s="325">
        <v>0</v>
      </c>
      <c r="D71" s="370">
        <v>0</v>
      </c>
      <c r="E71" s="143">
        <v>59928.777350000004</v>
      </c>
      <c r="F71" s="143">
        <v>168789.79915999997</v>
      </c>
      <c r="G71" s="143">
        <v>191748.61534999989</v>
      </c>
      <c r="H71" s="357">
        <v>242195.38415000003</v>
      </c>
      <c r="I71" s="357">
        <v>297499.4603200003</v>
      </c>
      <c r="J71" s="518">
        <v>367121.34334999998</v>
      </c>
      <c r="K71" s="366">
        <v>381865.65814999997</v>
      </c>
    </row>
    <row r="72" spans="1:11" ht="10" customHeight="1">
      <c r="A72" s="151" t="s">
        <v>280</v>
      </c>
      <c r="B72" s="325" t="s">
        <v>276</v>
      </c>
      <c r="C72" s="325">
        <v>0</v>
      </c>
      <c r="D72" s="370">
        <v>0</v>
      </c>
      <c r="E72" s="143">
        <v>1987.2616399999999</v>
      </c>
      <c r="F72" s="143">
        <v>19345.157959999997</v>
      </c>
      <c r="G72" s="143">
        <v>64718.006430000038</v>
      </c>
      <c r="H72" s="357">
        <v>101970.21339999999</v>
      </c>
      <c r="I72" s="357">
        <v>144224.89347999988</v>
      </c>
      <c r="J72" s="518">
        <v>204147.50955999992</v>
      </c>
      <c r="K72" s="366">
        <v>273374.81440999993</v>
      </c>
    </row>
    <row r="73" spans="1:11" ht="10" customHeight="1">
      <c r="A73" s="151" t="s">
        <v>281</v>
      </c>
      <c r="B73" s="325" t="s">
        <v>282</v>
      </c>
      <c r="C73" s="358">
        <v>0</v>
      </c>
      <c r="D73" s="367">
        <v>0</v>
      </c>
      <c r="E73" s="359">
        <v>3.31603901810622</v>
      </c>
      <c r="F73" s="359">
        <v>11.5</v>
      </c>
      <c r="G73" s="359">
        <v>33.751485668811704</v>
      </c>
      <c r="H73" s="275">
        <v>42.1</v>
      </c>
      <c r="I73" s="329">
        <v>48.47904373502621</v>
      </c>
      <c r="J73" s="329">
        <v>55.6</v>
      </c>
      <c r="K73" s="137">
        <v>71.599999999999994</v>
      </c>
    </row>
    <row r="74" spans="1:11" ht="21" customHeight="1">
      <c r="A74" s="700" t="s">
        <v>305</v>
      </c>
      <c r="B74" s="700"/>
      <c r="C74" s="700"/>
      <c r="D74" s="700"/>
      <c r="E74" s="700"/>
      <c r="F74" s="700"/>
      <c r="G74" s="700"/>
      <c r="H74" s="700"/>
      <c r="I74" s="700"/>
      <c r="J74" s="700"/>
      <c r="K74" s="700"/>
    </row>
    <row r="75" spans="1:11" ht="10" customHeight="1">
      <c r="A75" s="151" t="s">
        <v>277</v>
      </c>
      <c r="B75" s="325" t="s">
        <v>276</v>
      </c>
      <c r="C75" s="325">
        <v>0</v>
      </c>
      <c r="D75" s="365">
        <v>6208.2137199999997</v>
      </c>
      <c r="E75" s="365">
        <v>20616.342110000001</v>
      </c>
      <c r="F75" s="143">
        <v>26662.66707</v>
      </c>
      <c r="G75" s="143">
        <v>35444.891200000005</v>
      </c>
      <c r="H75" s="357">
        <v>46357.418909999986</v>
      </c>
      <c r="I75" s="357">
        <v>48300.896970000009</v>
      </c>
      <c r="J75" s="518">
        <v>57081.434130000016</v>
      </c>
      <c r="K75" s="366">
        <v>52345.332710000046</v>
      </c>
    </row>
    <row r="76" spans="1:11" ht="10" customHeight="1">
      <c r="A76" s="151" t="s">
        <v>278</v>
      </c>
      <c r="B76" s="325" t="s">
        <v>276</v>
      </c>
      <c r="C76" s="325">
        <v>0</v>
      </c>
      <c r="D76" s="365">
        <v>6208.2137199999997</v>
      </c>
      <c r="E76" s="365">
        <v>20309.082480000008</v>
      </c>
      <c r="F76" s="143">
        <v>25891.892789999994</v>
      </c>
      <c r="G76" s="143">
        <v>34754.608040000006</v>
      </c>
      <c r="H76" s="357">
        <v>44863.88905999998</v>
      </c>
      <c r="I76" s="357">
        <v>45099.169539999981</v>
      </c>
      <c r="J76" s="518">
        <v>53145.724330000012</v>
      </c>
      <c r="K76" s="366">
        <v>50317.015410000029</v>
      </c>
    </row>
    <row r="77" spans="1:11" ht="10" customHeight="1">
      <c r="A77" s="151" t="s">
        <v>279</v>
      </c>
      <c r="B77" s="325" t="s">
        <v>276</v>
      </c>
      <c r="C77" s="325">
        <v>0</v>
      </c>
      <c r="D77" s="365">
        <v>5276.9816500000006</v>
      </c>
      <c r="E77" s="365">
        <v>17262.720100000002</v>
      </c>
      <c r="F77" s="143">
        <v>22008.108850000004</v>
      </c>
      <c r="G77" s="143">
        <v>29541.416799999992</v>
      </c>
      <c r="H77" s="357">
        <v>38134.305639999999</v>
      </c>
      <c r="I77" s="357">
        <v>38339.181939999995</v>
      </c>
      <c r="J77" s="518">
        <v>45848.643549999979</v>
      </c>
      <c r="K77" s="366">
        <v>44045.665009999982</v>
      </c>
    </row>
    <row r="78" spans="1:11" ht="10" customHeight="1">
      <c r="A78" s="151" t="s">
        <v>280</v>
      </c>
      <c r="B78" s="325" t="s">
        <v>276</v>
      </c>
      <c r="C78" s="325">
        <v>0</v>
      </c>
      <c r="D78" s="365">
        <v>0</v>
      </c>
      <c r="E78" s="365">
        <v>1522.51244</v>
      </c>
      <c r="F78" s="143">
        <v>4108.4767000000002</v>
      </c>
      <c r="G78" s="143">
        <v>8504.1104099999993</v>
      </c>
      <c r="H78" s="357">
        <v>13929.262500000004</v>
      </c>
      <c r="I78" s="357">
        <v>20041.914109999998</v>
      </c>
      <c r="J78" s="518">
        <v>28281.794339999993</v>
      </c>
      <c r="K78" s="366">
        <v>34082.644049999988</v>
      </c>
    </row>
    <row r="79" spans="1:11" ht="10" customHeight="1">
      <c r="A79" s="151" t="s">
        <v>281</v>
      </c>
      <c r="B79" s="325" t="s">
        <v>282</v>
      </c>
      <c r="C79" s="358">
        <v>0</v>
      </c>
      <c r="D79" s="367">
        <v>0</v>
      </c>
      <c r="E79" s="367">
        <v>8.8196554840740298</v>
      </c>
      <c r="F79" s="367">
        <v>18.668013358176399</v>
      </c>
      <c r="G79" s="368">
        <v>28.787077030103699</v>
      </c>
      <c r="H79" s="275">
        <v>36.5</v>
      </c>
      <c r="I79" s="329">
        <v>52.275278438035443</v>
      </c>
      <c r="J79" s="329">
        <v>61.7</v>
      </c>
      <c r="K79" s="137">
        <v>77.400000000000006</v>
      </c>
    </row>
    <row r="80" spans="1:11" ht="21" customHeight="1">
      <c r="A80" s="700" t="s">
        <v>306</v>
      </c>
      <c r="B80" s="700"/>
      <c r="C80" s="700"/>
      <c r="D80" s="700"/>
      <c r="E80" s="700"/>
      <c r="F80" s="700"/>
      <c r="G80" s="700"/>
      <c r="H80" s="700"/>
      <c r="I80" s="700"/>
      <c r="J80" s="700"/>
      <c r="K80" s="700"/>
    </row>
    <row r="81" spans="1:11" ht="10" customHeight="1">
      <c r="A81" s="151" t="s">
        <v>277</v>
      </c>
      <c r="B81" s="325" t="s">
        <v>276</v>
      </c>
      <c r="C81" s="325">
        <v>0</v>
      </c>
      <c r="D81" s="325">
        <v>0</v>
      </c>
      <c r="E81" s="143">
        <v>120425.65153</v>
      </c>
      <c r="F81" s="143">
        <v>531023.90859999997</v>
      </c>
      <c r="G81" s="143">
        <v>777855.16171000001</v>
      </c>
      <c r="H81" s="345">
        <v>958385.88616999995</v>
      </c>
      <c r="I81" s="345">
        <v>1207594.6024599997</v>
      </c>
      <c r="J81" s="518">
        <v>1334261.0062099979</v>
      </c>
      <c r="K81" s="366">
        <v>1364005.3916499959</v>
      </c>
    </row>
    <row r="82" spans="1:11" ht="10" customHeight="1">
      <c r="A82" s="151" t="s">
        <v>278</v>
      </c>
      <c r="B82" s="325" t="s">
        <v>276</v>
      </c>
      <c r="C82" s="325">
        <v>0</v>
      </c>
      <c r="D82" s="325">
        <v>0</v>
      </c>
      <c r="E82" s="143">
        <v>108688.19753999998</v>
      </c>
      <c r="F82" s="143">
        <v>451763.08429999987</v>
      </c>
      <c r="G82" s="143">
        <v>654528.74175999942</v>
      </c>
      <c r="H82" s="345">
        <v>824864.36081999983</v>
      </c>
      <c r="I82" s="345">
        <v>1012968.8823299989</v>
      </c>
      <c r="J82" s="518">
        <v>1160569.4711099986</v>
      </c>
      <c r="K82" s="366">
        <v>1210756.2810199976</v>
      </c>
    </row>
    <row r="83" spans="1:11" ht="10" customHeight="1">
      <c r="A83" s="151" t="s">
        <v>279</v>
      </c>
      <c r="B83" s="325" t="s">
        <v>276</v>
      </c>
      <c r="C83" s="325">
        <v>0</v>
      </c>
      <c r="D83" s="325">
        <v>0</v>
      </c>
      <c r="E83" s="143">
        <v>90295.762759999969</v>
      </c>
      <c r="F83" s="143">
        <v>313125.06218000024</v>
      </c>
      <c r="G83" s="143">
        <v>484228.81823000032</v>
      </c>
      <c r="H83" s="345">
        <v>624084.88177999889</v>
      </c>
      <c r="I83" s="345">
        <v>766294.41769999976</v>
      </c>
      <c r="J83" s="518">
        <v>865532.09323999973</v>
      </c>
      <c r="K83" s="366">
        <v>932364.76377000066</v>
      </c>
    </row>
    <row r="84" spans="1:11" ht="10" customHeight="1">
      <c r="A84" s="151" t="s">
        <v>280</v>
      </c>
      <c r="B84" s="325" t="s">
        <v>276</v>
      </c>
      <c r="C84" s="325">
        <v>0</v>
      </c>
      <c r="D84" s="325">
        <v>0</v>
      </c>
      <c r="E84" s="143">
        <v>5828.5424089999997</v>
      </c>
      <c r="F84" s="143">
        <v>67355.536000000022</v>
      </c>
      <c r="G84" s="143">
        <v>151998.52458999993</v>
      </c>
      <c r="H84" s="345">
        <v>233601.76997999966</v>
      </c>
      <c r="I84" s="345">
        <v>388088.67160999967</v>
      </c>
      <c r="J84" s="518">
        <v>592474.3210899987</v>
      </c>
      <c r="K84" s="366">
        <v>762651.33533000073</v>
      </c>
    </row>
    <row r="85" spans="1:11" ht="10" customHeight="1">
      <c r="A85" s="151" t="s">
        <v>281</v>
      </c>
      <c r="B85" s="325" t="s">
        <v>282</v>
      </c>
      <c r="C85" s="358">
        <v>0</v>
      </c>
      <c r="D85" s="358">
        <v>0</v>
      </c>
      <c r="E85" s="359">
        <v>6.5</v>
      </c>
      <c r="F85" s="359">
        <v>21.510745748381101</v>
      </c>
      <c r="G85" s="328">
        <v>31.389813837515799</v>
      </c>
      <c r="H85" s="275">
        <v>37.4</v>
      </c>
      <c r="I85" s="329">
        <v>50.644851723549202</v>
      </c>
      <c r="J85" s="329">
        <v>68.5</v>
      </c>
      <c r="K85" s="137">
        <v>81.8</v>
      </c>
    </row>
    <row r="86" spans="1:11" ht="5.15" customHeight="1" thickBot="1">
      <c r="A86" s="338"/>
      <c r="B86" s="339"/>
      <c r="C86" s="339"/>
      <c r="D86" s="339"/>
      <c r="E86" s="339"/>
      <c r="F86" s="339"/>
      <c r="G86" s="339"/>
      <c r="H86" s="339"/>
      <c r="I86" s="339"/>
      <c r="J86" s="339"/>
      <c r="K86" s="152"/>
    </row>
    <row r="87" spans="1:11" ht="13" thickTop="1">
      <c r="A87" s="340" t="s">
        <v>286</v>
      </c>
      <c r="B87" s="141"/>
      <c r="C87" s="141"/>
      <c r="D87" s="141"/>
      <c r="E87" s="141"/>
      <c r="F87" s="141"/>
      <c r="G87" s="141"/>
      <c r="H87" s="141"/>
      <c r="I87" s="141"/>
      <c r="J87" s="141"/>
      <c r="K87" s="151"/>
    </row>
    <row r="88" spans="1:11" ht="5.15" customHeight="1">
      <c r="A88" s="340"/>
      <c r="B88" s="141"/>
      <c r="C88" s="141"/>
      <c r="D88" s="141"/>
      <c r="E88" s="141"/>
      <c r="F88" s="141"/>
      <c r="G88" s="141"/>
      <c r="H88" s="141"/>
      <c r="I88" s="141"/>
      <c r="J88" s="141"/>
      <c r="K88" s="151"/>
    </row>
    <row r="89" spans="1:11">
      <c r="A89" s="699" t="s">
        <v>607</v>
      </c>
      <c r="B89" s="694" t="s">
        <v>125</v>
      </c>
      <c r="C89" s="695" t="s">
        <v>275</v>
      </c>
      <c r="D89" s="696"/>
      <c r="E89" s="696"/>
      <c r="F89" s="696"/>
      <c r="G89" s="696"/>
      <c r="H89" s="696"/>
      <c r="I89" s="696"/>
      <c r="J89" s="696"/>
      <c r="K89" s="696"/>
    </row>
    <row r="90" spans="1:11">
      <c r="A90" s="699"/>
      <c r="B90" s="694"/>
      <c r="C90" s="321">
        <v>2014</v>
      </c>
      <c r="D90" s="321">
        <v>2015</v>
      </c>
      <c r="E90" s="321">
        <v>2016</v>
      </c>
      <c r="F90" s="322">
        <v>2017</v>
      </c>
      <c r="G90" s="322">
        <v>2018</v>
      </c>
      <c r="H90" s="322">
        <v>2019</v>
      </c>
      <c r="I90" s="322">
        <v>2020</v>
      </c>
      <c r="J90" s="322">
        <v>2021</v>
      </c>
      <c r="K90" s="322">
        <v>2022</v>
      </c>
    </row>
    <row r="91" spans="1:11" ht="5.15" customHeight="1">
      <c r="A91" s="296"/>
      <c r="B91" s="450"/>
      <c r="C91" s="450"/>
      <c r="D91" s="450"/>
      <c r="E91" s="450"/>
      <c r="F91" s="450"/>
      <c r="G91" s="450"/>
      <c r="H91" s="450"/>
      <c r="I91" s="450"/>
      <c r="J91" s="450"/>
      <c r="K91" s="450"/>
    </row>
    <row r="92" spans="1:11">
      <c r="A92" s="700" t="s">
        <v>610</v>
      </c>
      <c r="B92" s="700"/>
      <c r="C92" s="700"/>
      <c r="D92" s="700"/>
      <c r="E92" s="700"/>
      <c r="F92" s="700"/>
      <c r="G92" s="700"/>
      <c r="H92" s="700"/>
      <c r="I92" s="700"/>
      <c r="J92" s="700"/>
      <c r="K92" s="700"/>
    </row>
    <row r="93" spans="1:11" ht="10" customHeight="1">
      <c r="A93" s="151" t="s">
        <v>277</v>
      </c>
      <c r="B93" s="325" t="s">
        <v>276</v>
      </c>
      <c r="C93" s="325">
        <v>0</v>
      </c>
      <c r="D93" s="325">
        <v>0</v>
      </c>
      <c r="E93" s="325">
        <v>0</v>
      </c>
      <c r="F93" s="325">
        <v>0</v>
      </c>
      <c r="G93" s="325">
        <v>0</v>
      </c>
      <c r="H93" s="325">
        <v>0</v>
      </c>
      <c r="I93" s="325">
        <v>0</v>
      </c>
      <c r="J93" s="325">
        <v>0</v>
      </c>
      <c r="K93" s="366">
        <v>558528.26192999992</v>
      </c>
    </row>
    <row r="94" spans="1:11" ht="10" customHeight="1">
      <c r="A94" s="151" t="s">
        <v>278</v>
      </c>
      <c r="B94" s="325" t="s">
        <v>276</v>
      </c>
      <c r="C94" s="325">
        <v>0</v>
      </c>
      <c r="D94" s="325">
        <v>0</v>
      </c>
      <c r="E94" s="325">
        <v>0</v>
      </c>
      <c r="F94" s="325">
        <v>0</v>
      </c>
      <c r="G94" s="325">
        <v>0</v>
      </c>
      <c r="H94" s="325">
        <v>0</v>
      </c>
      <c r="I94" s="325">
        <v>0</v>
      </c>
      <c r="J94" s="325">
        <v>0</v>
      </c>
      <c r="K94" s="366">
        <v>452897.31383</v>
      </c>
    </row>
    <row r="95" spans="1:11" ht="10" customHeight="1">
      <c r="A95" s="151" t="s">
        <v>279</v>
      </c>
      <c r="B95" s="325" t="s">
        <v>276</v>
      </c>
      <c r="C95" s="325">
        <v>0</v>
      </c>
      <c r="D95" s="325">
        <v>0</v>
      </c>
      <c r="E95" s="325">
        <v>0</v>
      </c>
      <c r="F95" s="325">
        <v>0</v>
      </c>
      <c r="G95" s="325">
        <v>0</v>
      </c>
      <c r="H95" s="325">
        <v>0</v>
      </c>
      <c r="I95" s="325">
        <v>0</v>
      </c>
      <c r="J95" s="325">
        <v>0</v>
      </c>
      <c r="K95" s="366">
        <v>243995.28822000007</v>
      </c>
    </row>
    <row r="96" spans="1:11" ht="10" customHeight="1">
      <c r="A96" s="151" t="s">
        <v>280</v>
      </c>
      <c r="B96" s="325" t="s">
        <v>276</v>
      </c>
      <c r="C96" s="325">
        <v>0</v>
      </c>
      <c r="D96" s="325">
        <v>0</v>
      </c>
      <c r="E96" s="325">
        <v>0</v>
      </c>
      <c r="F96" s="325">
        <v>0</v>
      </c>
      <c r="G96" s="325">
        <v>0</v>
      </c>
      <c r="H96" s="325">
        <v>0</v>
      </c>
      <c r="I96" s="325">
        <v>0</v>
      </c>
      <c r="J96" s="325">
        <v>0</v>
      </c>
      <c r="K96" s="366">
        <v>9943.5126500000006</v>
      </c>
    </row>
    <row r="97" spans="1:11" ht="10" customHeight="1">
      <c r="A97" s="151" t="s">
        <v>281</v>
      </c>
      <c r="B97" s="325" t="s">
        <v>282</v>
      </c>
      <c r="C97" s="358">
        <v>0</v>
      </c>
      <c r="D97" s="358">
        <v>0</v>
      </c>
      <c r="E97" s="358">
        <v>0</v>
      </c>
      <c r="F97" s="358">
        <v>0</v>
      </c>
      <c r="G97" s="358">
        <v>0</v>
      </c>
      <c r="H97" s="358">
        <v>0</v>
      </c>
      <c r="I97" s="358">
        <v>0</v>
      </c>
      <c r="J97" s="358">
        <v>0</v>
      </c>
      <c r="K97" s="137">
        <v>4.0999999999999996</v>
      </c>
    </row>
    <row r="98" spans="1:11" ht="5.15" customHeight="1" thickBot="1">
      <c r="A98" s="338"/>
      <c r="B98" s="339"/>
      <c r="C98" s="339"/>
      <c r="D98" s="339"/>
      <c r="E98" s="339"/>
      <c r="F98" s="339"/>
      <c r="G98" s="339"/>
      <c r="H98" s="339"/>
      <c r="I98" s="339"/>
      <c r="J98" s="339"/>
      <c r="K98" s="152"/>
    </row>
    <row r="99" spans="1:11" ht="13" thickTop="1">
      <c r="A99" s="340" t="s">
        <v>609</v>
      </c>
      <c r="K99" s="137"/>
    </row>
    <row r="100" spans="1:11">
      <c r="A100" s="188" t="s">
        <v>635</v>
      </c>
    </row>
  </sheetData>
  <mergeCells count="26">
    <mergeCell ref="A92:K92"/>
    <mergeCell ref="A53:A54"/>
    <mergeCell ref="B53:B54"/>
    <mergeCell ref="C53:K53"/>
    <mergeCell ref="A56:K56"/>
    <mergeCell ref="A62:K62"/>
    <mergeCell ref="A68:K68"/>
    <mergeCell ref="A74:K74"/>
    <mergeCell ref="A80:K80"/>
    <mergeCell ref="A89:A90"/>
    <mergeCell ref="B89:B90"/>
    <mergeCell ref="C89:K89"/>
    <mergeCell ref="A12:K12"/>
    <mergeCell ref="A1:K1"/>
    <mergeCell ref="A3:A4"/>
    <mergeCell ref="B3:B4"/>
    <mergeCell ref="C3:K3"/>
    <mergeCell ref="A6:K6"/>
    <mergeCell ref="A40:K40"/>
    <mergeCell ref="A46:K46"/>
    <mergeCell ref="A18:K18"/>
    <mergeCell ref="A24:K24"/>
    <mergeCell ref="A30:K30"/>
    <mergeCell ref="A37:A38"/>
    <mergeCell ref="B37:B38"/>
    <mergeCell ref="C37:K37"/>
  </mergeCells>
  <printOptions horizontalCentered="1"/>
  <pageMargins left="0.78740157480314965" right="0.78740157480314965" top="0.78740157480314965" bottom="0.78740157480314965" header="0.31496062992125984" footer="0.31496062992125984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991A3-4C7C-4F64-9E3A-2D4A90E1FD79}">
  <sheetPr codeName="Sheet47"/>
  <dimension ref="A1:O100"/>
  <sheetViews>
    <sheetView showGridLines="0" zoomScaleNormal="100" workbookViewId="0">
      <selection sqref="A1:L1"/>
    </sheetView>
  </sheetViews>
  <sheetFormatPr defaultRowHeight="12.5"/>
  <cols>
    <col min="1" max="1" width="24.54296875" customWidth="1"/>
    <col min="2" max="2" width="8" customWidth="1"/>
    <col min="3" max="3" width="8.7265625" customWidth="1"/>
    <col min="4" max="11" width="6.7265625" customWidth="1"/>
    <col min="12" max="12" width="6.7265625" style="137" customWidth="1"/>
  </cols>
  <sheetData>
    <row r="1" spans="1:15" ht="30" customHeight="1">
      <c r="A1" s="584" t="s">
        <v>501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318"/>
      <c r="O1" s="548" t="s">
        <v>612</v>
      </c>
    </row>
    <row r="2" spans="1:15" ht="9" customHeight="1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371"/>
      <c r="M2" s="318"/>
    </row>
    <row r="3" spans="1:15" ht="13.5" customHeight="1">
      <c r="A3" s="699" t="s">
        <v>292</v>
      </c>
      <c r="B3" s="694" t="s">
        <v>125</v>
      </c>
      <c r="C3" s="650" t="s">
        <v>287</v>
      </c>
      <c r="D3" s="656"/>
      <c r="E3" s="656"/>
      <c r="F3" s="656"/>
      <c r="G3" s="656"/>
      <c r="H3" s="656"/>
      <c r="I3" s="656"/>
      <c r="J3" s="656"/>
      <c r="K3" s="656"/>
      <c r="L3" s="656"/>
    </row>
    <row r="4" spans="1:15" ht="13.5" customHeight="1">
      <c r="A4" s="699"/>
      <c r="B4" s="694"/>
      <c r="C4" s="322" t="s">
        <v>0</v>
      </c>
      <c r="D4" s="322">
        <v>2014</v>
      </c>
      <c r="E4" s="321">
        <v>2015</v>
      </c>
      <c r="F4" s="321">
        <v>2016</v>
      </c>
      <c r="G4" s="322">
        <v>2017</v>
      </c>
      <c r="H4" s="322">
        <v>2018</v>
      </c>
      <c r="I4" s="322">
        <v>2019</v>
      </c>
      <c r="J4" s="322">
        <v>2020</v>
      </c>
      <c r="K4" s="322">
        <v>2021</v>
      </c>
      <c r="L4" s="322">
        <v>2022</v>
      </c>
    </row>
    <row r="5" spans="1:15" ht="4.5" customHeight="1">
      <c r="A5" s="323"/>
      <c r="B5" s="324"/>
      <c r="E5" s="324"/>
      <c r="F5" s="324"/>
      <c r="G5" s="324"/>
      <c r="H5" s="324"/>
      <c r="I5" s="324"/>
      <c r="J5" s="324"/>
      <c r="K5" s="324"/>
      <c r="L5" s="324"/>
    </row>
    <row r="6" spans="1:15" ht="21" customHeight="1">
      <c r="A6" s="372" t="s">
        <v>295</v>
      </c>
      <c r="B6" s="372"/>
      <c r="C6" s="372"/>
      <c r="D6" s="372"/>
      <c r="E6" s="372"/>
      <c r="F6" s="372"/>
      <c r="G6" s="372"/>
      <c r="H6" s="372"/>
      <c r="I6" s="372"/>
      <c r="J6" s="372"/>
      <c r="K6" s="372"/>
      <c r="L6" s="372"/>
    </row>
    <row r="7" spans="1:15" ht="12.75" customHeight="1">
      <c r="A7" s="151" t="s">
        <v>277</v>
      </c>
      <c r="B7" s="325" t="s">
        <v>276</v>
      </c>
      <c r="C7" s="150">
        <v>241993.06338000004</v>
      </c>
      <c r="D7" s="143">
        <v>0</v>
      </c>
      <c r="E7" s="143">
        <v>0</v>
      </c>
      <c r="F7" s="143">
        <v>68740.512549999999</v>
      </c>
      <c r="G7" s="143">
        <v>9056.7449999999953</v>
      </c>
      <c r="H7" s="143">
        <v>2954.7010000000009</v>
      </c>
      <c r="I7" s="357">
        <v>30544.016669999997</v>
      </c>
      <c r="J7" s="357">
        <v>79120.53998000003</v>
      </c>
      <c r="K7" s="287">
        <v>76541.608219999936</v>
      </c>
      <c r="L7" s="540">
        <v>24965.060039999898</v>
      </c>
    </row>
    <row r="8" spans="1:15" ht="12.75" customHeight="1">
      <c r="A8" s="151" t="s">
        <v>278</v>
      </c>
      <c r="B8" s="325" t="s">
        <v>276</v>
      </c>
      <c r="C8" s="150">
        <v>197684.69504000002</v>
      </c>
      <c r="D8" s="143">
        <v>0</v>
      </c>
      <c r="E8" s="143">
        <v>0</v>
      </c>
      <c r="F8" s="143">
        <v>64370.036709999993</v>
      </c>
      <c r="G8" s="143">
        <v>8385.0897099999929</v>
      </c>
      <c r="H8" s="143">
        <v>-2270.9486299999699</v>
      </c>
      <c r="I8" s="357">
        <v>23084.279349999997</v>
      </c>
      <c r="J8" s="357">
        <v>70904.310100000002</v>
      </c>
      <c r="K8" s="287">
        <v>56223.537659999973</v>
      </c>
      <c r="L8" s="540">
        <v>23011.60986</v>
      </c>
    </row>
    <row r="9" spans="1:15" ht="12.75" customHeight="1">
      <c r="A9" s="151" t="s">
        <v>279</v>
      </c>
      <c r="B9" s="325" t="s">
        <v>276</v>
      </c>
      <c r="C9" s="150">
        <v>151341.81537</v>
      </c>
      <c r="D9" s="143">
        <v>0</v>
      </c>
      <c r="E9" s="143">
        <v>0</v>
      </c>
      <c r="F9" s="143">
        <v>45859.980109999997</v>
      </c>
      <c r="G9" s="143">
        <v>5000</v>
      </c>
      <c r="H9" s="143">
        <v>0</v>
      </c>
      <c r="I9" s="357">
        <v>19846.599330000005</v>
      </c>
      <c r="J9" s="357">
        <v>48934.210310000024</v>
      </c>
      <c r="K9" s="287">
        <v>43301.631469999993</v>
      </c>
      <c r="L9" s="540">
        <v>11600.60585</v>
      </c>
    </row>
    <row r="10" spans="1:15" ht="12.75" customHeight="1">
      <c r="A10" s="151" t="s">
        <v>280</v>
      </c>
      <c r="B10" s="325" t="s">
        <v>276</v>
      </c>
      <c r="C10" s="150">
        <v>107586.28555999999</v>
      </c>
      <c r="D10" s="143">
        <v>0</v>
      </c>
      <c r="E10" s="143">
        <v>0</v>
      </c>
      <c r="F10" s="143">
        <v>0</v>
      </c>
      <c r="G10" s="143">
        <v>12204.122690000002</v>
      </c>
      <c r="H10" s="143">
        <v>15473.020149999998</v>
      </c>
      <c r="I10" s="357">
        <v>13260.583150000006</v>
      </c>
      <c r="J10" s="357">
        <v>31407.395359999995</v>
      </c>
      <c r="K10" s="287">
        <v>19505.295969999992</v>
      </c>
      <c r="L10" s="366">
        <v>15735.868239999996</v>
      </c>
    </row>
    <row r="11" spans="1:15" ht="12.75" customHeight="1">
      <c r="A11" s="151" t="s">
        <v>281</v>
      </c>
      <c r="B11" s="325" t="s">
        <v>282</v>
      </c>
      <c r="C11" s="347">
        <f>C10/C9*100</f>
        <v>71.088274775199025</v>
      </c>
      <c r="D11" s="328">
        <v>0</v>
      </c>
      <c r="E11" s="328">
        <v>0</v>
      </c>
      <c r="F11" s="328">
        <v>0</v>
      </c>
      <c r="G11" s="328">
        <v>244.0824538</v>
      </c>
      <c r="H11" s="328">
        <v>0</v>
      </c>
      <c r="I11" s="329">
        <v>66.8</v>
      </c>
      <c r="J11" s="329">
        <v>64.182900185847473</v>
      </c>
      <c r="K11" s="329">
        <v>45</v>
      </c>
      <c r="L11" s="137">
        <v>-135.6</v>
      </c>
    </row>
    <row r="12" spans="1:15" ht="21" customHeight="1">
      <c r="A12" s="700" t="s">
        <v>296</v>
      </c>
      <c r="B12" s="700"/>
      <c r="C12" s="700"/>
      <c r="D12" s="700"/>
      <c r="E12" s="700"/>
      <c r="F12" s="700"/>
      <c r="G12" s="700"/>
      <c r="H12" s="700"/>
      <c r="I12" s="700"/>
      <c r="J12" s="700"/>
      <c r="K12" s="700"/>
      <c r="L12" s="700"/>
    </row>
    <row r="13" spans="1:15" ht="12.75" customHeight="1">
      <c r="A13" s="151" t="s">
        <v>277</v>
      </c>
      <c r="B13" s="325" t="s">
        <v>276</v>
      </c>
      <c r="C13" s="150">
        <v>6679.02675</v>
      </c>
      <c r="D13" s="143">
        <v>0</v>
      </c>
      <c r="E13" s="143">
        <v>0</v>
      </c>
      <c r="F13" s="143">
        <v>0</v>
      </c>
      <c r="G13" s="143">
        <v>0</v>
      </c>
      <c r="H13" s="143">
        <v>0</v>
      </c>
      <c r="I13" s="143">
        <v>0</v>
      </c>
      <c r="J13" s="143">
        <v>5709.7688500000004</v>
      </c>
      <c r="K13" s="287">
        <v>292.74182999999903</v>
      </c>
      <c r="L13" s="366">
        <v>676.51607000000058</v>
      </c>
    </row>
    <row r="14" spans="1:15" ht="12.75" customHeight="1">
      <c r="A14" s="151" t="s">
        <v>278</v>
      </c>
      <c r="B14" s="325" t="s">
        <v>276</v>
      </c>
      <c r="C14" s="150">
        <v>5277.7605500000009</v>
      </c>
      <c r="D14" s="143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4244.6454100000001</v>
      </c>
      <c r="K14" s="287">
        <v>130.95366000000013</v>
      </c>
      <c r="L14" s="366">
        <v>902.16148000000067</v>
      </c>
    </row>
    <row r="15" spans="1:15" ht="12.75" customHeight="1">
      <c r="A15" s="151" t="s">
        <v>279</v>
      </c>
      <c r="B15" s="325" t="s">
        <v>276</v>
      </c>
      <c r="C15" s="150">
        <v>2881.8038500000002</v>
      </c>
      <c r="D15" s="143">
        <v>0</v>
      </c>
      <c r="E15" s="143">
        <v>0</v>
      </c>
      <c r="F15" s="143">
        <v>0</v>
      </c>
      <c r="G15" s="143">
        <v>0</v>
      </c>
      <c r="H15" s="143">
        <v>0</v>
      </c>
      <c r="I15" s="143">
        <v>0</v>
      </c>
      <c r="J15" s="143">
        <v>2175.3765899999999</v>
      </c>
      <c r="K15" s="287">
        <v>172.38369000000012</v>
      </c>
      <c r="L15" s="366">
        <v>534.04357000000027</v>
      </c>
    </row>
    <row r="16" spans="1:15" ht="12.75" customHeight="1">
      <c r="A16" s="151" t="s">
        <v>280</v>
      </c>
      <c r="B16" s="325" t="s">
        <v>276</v>
      </c>
      <c r="C16" s="150">
        <v>1810.7214400000003</v>
      </c>
      <c r="D16" s="143">
        <v>0</v>
      </c>
      <c r="E16" s="143">
        <v>0</v>
      </c>
      <c r="F16" s="143">
        <v>0</v>
      </c>
      <c r="G16" s="143">
        <v>0</v>
      </c>
      <c r="H16" s="143">
        <v>0</v>
      </c>
      <c r="I16" s="143">
        <v>0</v>
      </c>
      <c r="J16" s="143">
        <v>259.98352999999997</v>
      </c>
      <c r="K16" s="287">
        <v>615.32976999999994</v>
      </c>
      <c r="L16" s="366">
        <v>935.40814000000034</v>
      </c>
    </row>
    <row r="17" spans="1:12" ht="12.75" customHeight="1">
      <c r="A17" s="151" t="s">
        <v>281</v>
      </c>
      <c r="B17" s="373" t="s">
        <v>282</v>
      </c>
      <c r="C17" s="347">
        <f>C16/C15*100</f>
        <v>62.832917653295524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11.951196459276046</v>
      </c>
      <c r="K17" s="329">
        <v>357.7</v>
      </c>
      <c r="L17" s="137">
        <v>175.2</v>
      </c>
    </row>
    <row r="18" spans="1:12" ht="21" customHeight="1">
      <c r="A18" s="702" t="s">
        <v>297</v>
      </c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</row>
    <row r="19" spans="1:12" ht="12.75" customHeight="1">
      <c r="A19" s="151" t="s">
        <v>277</v>
      </c>
      <c r="B19" s="325" t="s">
        <v>276</v>
      </c>
      <c r="C19" s="150">
        <v>434355.09146000026</v>
      </c>
      <c r="D19" s="143">
        <v>0</v>
      </c>
      <c r="E19" s="143">
        <v>0</v>
      </c>
      <c r="F19" s="143">
        <v>2266.89</v>
      </c>
      <c r="G19" s="143">
        <v>271332.90833000006</v>
      </c>
      <c r="H19" s="143">
        <v>72384.701859999623</v>
      </c>
      <c r="I19" s="357">
        <v>129609.36506000016</v>
      </c>
      <c r="J19" s="357">
        <v>43899.978850000072</v>
      </c>
      <c r="K19" s="543">
        <v>46724.3694599999</v>
      </c>
      <c r="L19" s="544">
        <v>38414.383179999801</v>
      </c>
    </row>
    <row r="20" spans="1:12" ht="12.75" customHeight="1">
      <c r="A20" s="151" t="s">
        <v>278</v>
      </c>
      <c r="B20" s="325" t="s">
        <v>276</v>
      </c>
      <c r="C20" s="150">
        <v>343363.25834999955</v>
      </c>
      <c r="D20" s="143">
        <v>0</v>
      </c>
      <c r="E20" s="143">
        <v>0</v>
      </c>
      <c r="F20" s="143">
        <v>2266.89</v>
      </c>
      <c r="G20" s="143">
        <v>240791.47808000009</v>
      </c>
      <c r="H20" s="143">
        <v>45213.160639999609</v>
      </c>
      <c r="I20" s="357">
        <v>112722.17721000069</v>
      </c>
      <c r="J20" s="357">
        <v>32302.088629999897</v>
      </c>
      <c r="K20" s="543">
        <v>60035.228860000498</v>
      </c>
      <c r="L20" s="544">
        <v>29897.307350000301</v>
      </c>
    </row>
    <row r="21" spans="1:12" ht="12.75" customHeight="1">
      <c r="A21" s="151" t="s">
        <v>279</v>
      </c>
      <c r="B21" s="325" t="s">
        <v>276</v>
      </c>
      <c r="C21" s="150">
        <v>283402.98730000015</v>
      </c>
      <c r="D21" s="143">
        <v>0</v>
      </c>
      <c r="E21" s="143">
        <v>0</v>
      </c>
      <c r="F21" s="143">
        <v>1926.8565000000001</v>
      </c>
      <c r="G21" s="143">
        <v>188519.16523999997</v>
      </c>
      <c r="H21" s="143">
        <v>39027.283040000155</v>
      </c>
      <c r="I21" s="357">
        <v>93745.656409999996</v>
      </c>
      <c r="J21" s="357">
        <v>21931.2225700001</v>
      </c>
      <c r="K21" s="543">
        <v>37293.889909999998</v>
      </c>
      <c r="L21" s="544">
        <v>24453.306550000001</v>
      </c>
    </row>
    <row r="22" spans="1:12" ht="12.75" customHeight="1">
      <c r="A22" s="151" t="s">
        <v>280</v>
      </c>
      <c r="B22" s="325" t="s">
        <v>276</v>
      </c>
      <c r="C22" s="150">
        <v>208971.31652000014</v>
      </c>
      <c r="D22" s="143">
        <v>0</v>
      </c>
      <c r="E22" s="143">
        <v>0</v>
      </c>
      <c r="F22" s="143">
        <v>0</v>
      </c>
      <c r="G22" s="143">
        <v>10478.23727</v>
      </c>
      <c r="H22" s="143">
        <v>6503.5199200000043</v>
      </c>
      <c r="I22" s="357">
        <v>17207.388259999992</v>
      </c>
      <c r="J22" s="357">
        <v>48878.95144999992</v>
      </c>
      <c r="K22" s="287">
        <v>72361.952809999959</v>
      </c>
      <c r="L22" s="366">
        <v>53541.266810000263</v>
      </c>
    </row>
    <row r="23" spans="1:12" ht="12.75" customHeight="1">
      <c r="A23" s="151" t="s">
        <v>281</v>
      </c>
      <c r="B23" s="374" t="s">
        <v>282</v>
      </c>
      <c r="C23" s="375">
        <f>C22/C21*100</f>
        <v>73.736455113223869</v>
      </c>
      <c r="D23" s="328">
        <v>0</v>
      </c>
      <c r="E23" s="328">
        <v>0</v>
      </c>
      <c r="F23" s="359">
        <v>0</v>
      </c>
      <c r="G23" s="359">
        <v>5.55818144890487</v>
      </c>
      <c r="H23" s="328">
        <v>16.664034525115099</v>
      </c>
      <c r="I23" s="329">
        <v>18.399999999999999</v>
      </c>
      <c r="J23" s="329">
        <v>222.87381058665576</v>
      </c>
      <c r="K23" s="329">
        <v>-194</v>
      </c>
      <c r="L23" s="317">
        <v>-219</v>
      </c>
    </row>
    <row r="24" spans="1:12" ht="21" customHeight="1">
      <c r="A24" s="372" t="s">
        <v>298</v>
      </c>
      <c r="B24" s="376"/>
      <c r="C24" s="376"/>
      <c r="D24" s="376"/>
      <c r="E24" s="376"/>
      <c r="F24" s="376"/>
      <c r="G24" s="376"/>
      <c r="H24" s="376"/>
      <c r="I24" s="376"/>
      <c r="J24" s="376"/>
      <c r="K24" s="376"/>
      <c r="L24" s="377"/>
    </row>
    <row r="25" spans="1:12" ht="12.75" customHeight="1">
      <c r="A25" s="151" t="s">
        <v>277</v>
      </c>
      <c r="B25" s="325" t="s">
        <v>276</v>
      </c>
      <c r="C25" s="150">
        <v>0</v>
      </c>
      <c r="D25" s="143">
        <v>0</v>
      </c>
      <c r="E25" s="143">
        <v>0</v>
      </c>
      <c r="F25" s="143">
        <v>0</v>
      </c>
      <c r="G25" s="143">
        <v>0</v>
      </c>
      <c r="H25" s="143">
        <v>0</v>
      </c>
      <c r="I25" s="143">
        <v>0</v>
      </c>
      <c r="J25" s="143">
        <v>0</v>
      </c>
      <c r="K25" s="143">
        <v>0</v>
      </c>
      <c r="L25" s="137">
        <v>0</v>
      </c>
    </row>
    <row r="26" spans="1:12" ht="12.75" customHeight="1">
      <c r="A26" s="151" t="s">
        <v>278</v>
      </c>
      <c r="B26" s="325" t="s">
        <v>276</v>
      </c>
      <c r="C26" s="150">
        <v>0</v>
      </c>
      <c r="D26" s="143">
        <v>0</v>
      </c>
      <c r="E26" s="143">
        <v>0</v>
      </c>
      <c r="F26" s="143">
        <v>0</v>
      </c>
      <c r="G26" s="143">
        <v>0</v>
      </c>
      <c r="H26" s="143">
        <v>0</v>
      </c>
      <c r="I26" s="143">
        <v>0</v>
      </c>
      <c r="J26" s="143">
        <v>0</v>
      </c>
      <c r="K26" s="143">
        <v>0</v>
      </c>
      <c r="L26" s="137">
        <v>0</v>
      </c>
    </row>
    <row r="27" spans="1:12" ht="12.75" customHeight="1">
      <c r="A27" s="151" t="s">
        <v>279</v>
      </c>
      <c r="B27" s="325" t="s">
        <v>276</v>
      </c>
      <c r="C27" s="150">
        <v>0</v>
      </c>
      <c r="D27" s="143">
        <v>0</v>
      </c>
      <c r="E27" s="143">
        <v>0</v>
      </c>
      <c r="F27" s="143">
        <v>0</v>
      </c>
      <c r="G27" s="143">
        <v>0</v>
      </c>
      <c r="H27" s="143">
        <v>0</v>
      </c>
      <c r="I27" s="143">
        <v>0</v>
      </c>
      <c r="J27" s="143">
        <v>0</v>
      </c>
      <c r="K27" s="143">
        <v>0</v>
      </c>
      <c r="L27" s="137">
        <v>0</v>
      </c>
    </row>
    <row r="28" spans="1:12" ht="12.75" customHeight="1">
      <c r="A28" s="151" t="s">
        <v>280</v>
      </c>
      <c r="B28" s="325" t="s">
        <v>276</v>
      </c>
      <c r="C28" s="150">
        <v>0</v>
      </c>
      <c r="D28" s="143">
        <v>0</v>
      </c>
      <c r="E28" s="143">
        <v>0</v>
      </c>
      <c r="F28" s="143">
        <v>0</v>
      </c>
      <c r="G28" s="143">
        <v>0</v>
      </c>
      <c r="H28" s="143">
        <v>0</v>
      </c>
      <c r="I28" s="143">
        <v>0</v>
      </c>
      <c r="J28" s="143">
        <v>0</v>
      </c>
      <c r="K28" s="143">
        <v>0</v>
      </c>
      <c r="L28" s="137">
        <v>0</v>
      </c>
    </row>
    <row r="29" spans="1:12" ht="12.75" customHeight="1">
      <c r="A29" s="151" t="s">
        <v>281</v>
      </c>
      <c r="B29" s="373" t="s">
        <v>282</v>
      </c>
      <c r="C29" s="347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17">
        <v>0</v>
      </c>
    </row>
    <row r="30" spans="1:12" ht="21" customHeight="1">
      <c r="A30" s="700" t="s">
        <v>299</v>
      </c>
      <c r="B30" s="700"/>
      <c r="C30" s="700"/>
      <c r="D30" s="700"/>
      <c r="E30" s="700"/>
      <c r="F30" s="700"/>
      <c r="G30" s="700"/>
      <c r="H30" s="700"/>
      <c r="I30" s="700"/>
      <c r="J30" s="700"/>
      <c r="K30" s="700"/>
      <c r="L30" s="700"/>
    </row>
    <row r="31" spans="1:12" ht="12.75" customHeight="1">
      <c r="A31" s="151" t="s">
        <v>277</v>
      </c>
      <c r="B31" s="325" t="s">
        <v>276</v>
      </c>
      <c r="C31" s="150">
        <v>1874806.67053</v>
      </c>
      <c r="D31" s="143">
        <v>0</v>
      </c>
      <c r="E31" s="143">
        <v>2795.8857799999996</v>
      </c>
      <c r="F31" s="143">
        <v>34135.799269999996</v>
      </c>
      <c r="G31" s="143">
        <v>218834.51402</v>
      </c>
      <c r="H31" s="143">
        <v>142573.69863999981</v>
      </c>
      <c r="I31" s="369">
        <v>959604.45686000038</v>
      </c>
      <c r="J31" s="369">
        <v>347467.10607999843</v>
      </c>
      <c r="K31" s="287">
        <v>59508.542950000614</v>
      </c>
      <c r="L31" s="366">
        <v>109886.66693000076</v>
      </c>
    </row>
    <row r="32" spans="1:12" ht="12.75" customHeight="1">
      <c r="A32" s="151" t="s">
        <v>278</v>
      </c>
      <c r="B32" s="325" t="s">
        <v>276</v>
      </c>
      <c r="C32" s="150">
        <v>1081894.2805699999</v>
      </c>
      <c r="D32" s="143">
        <v>0</v>
      </c>
      <c r="E32" s="143">
        <v>2633.7932799999999</v>
      </c>
      <c r="F32" s="143">
        <v>29243.440700000006</v>
      </c>
      <c r="G32" s="143">
        <v>105016.66529000002</v>
      </c>
      <c r="H32" s="143">
        <v>108799.26929999999</v>
      </c>
      <c r="I32" s="369">
        <v>599877.44158999925</v>
      </c>
      <c r="J32" s="369">
        <v>186734.09354000143</v>
      </c>
      <c r="K32" s="287">
        <v>47736.570550000761</v>
      </c>
      <c r="L32" s="366">
        <v>1853.0063199985307</v>
      </c>
    </row>
    <row r="33" spans="1:12" ht="12.75" customHeight="1">
      <c r="A33" s="151" t="s">
        <v>279</v>
      </c>
      <c r="B33" s="325" t="s">
        <v>276</v>
      </c>
      <c r="C33" s="150">
        <v>857389.18330999895</v>
      </c>
      <c r="D33" s="143">
        <v>0</v>
      </c>
      <c r="E33" s="143">
        <v>2195.8113800000001</v>
      </c>
      <c r="F33" s="143">
        <v>24451.458590000002</v>
      </c>
      <c r="G33" s="143">
        <v>81590.616989999951</v>
      </c>
      <c r="H33" s="143">
        <v>83680.69286000001</v>
      </c>
      <c r="I33" s="369">
        <v>348762.00093000021</v>
      </c>
      <c r="J33" s="369">
        <v>170107.7332499997</v>
      </c>
      <c r="K33" s="287">
        <v>57917.649160000728</v>
      </c>
      <c r="L33" s="366">
        <v>88683.22014999832</v>
      </c>
    </row>
    <row r="34" spans="1:12" ht="12.75" customHeight="1">
      <c r="A34" s="151" t="s">
        <v>280</v>
      </c>
      <c r="B34" s="325" t="s">
        <v>276</v>
      </c>
      <c r="C34" s="150">
        <v>553566.0570400001</v>
      </c>
      <c r="D34" s="143">
        <v>0</v>
      </c>
      <c r="E34" s="143">
        <v>0</v>
      </c>
      <c r="F34" s="143">
        <v>1547.1955699999999</v>
      </c>
      <c r="G34" s="143">
        <v>13636.195300000001</v>
      </c>
      <c r="H34" s="143">
        <v>29014.977490000012</v>
      </c>
      <c r="I34" s="369">
        <v>43543.313809999971</v>
      </c>
      <c r="J34" s="369">
        <v>69826.743869999977</v>
      </c>
      <c r="K34" s="287">
        <v>167396.4475500003</v>
      </c>
      <c r="L34" s="366">
        <v>228601.18344999984</v>
      </c>
    </row>
    <row r="35" spans="1:12" ht="12.75" customHeight="1">
      <c r="A35" s="151" t="s">
        <v>281</v>
      </c>
      <c r="B35" s="327" t="s">
        <v>282</v>
      </c>
      <c r="C35" s="347">
        <f>C34/C33*100</f>
        <v>64.564152174503448</v>
      </c>
      <c r="D35" s="328">
        <v>0</v>
      </c>
      <c r="E35" s="328">
        <v>0</v>
      </c>
      <c r="F35" s="328">
        <v>6.32762076055766</v>
      </c>
      <c r="G35" s="328">
        <v>16.712945437918801</v>
      </c>
      <c r="H35" s="328">
        <v>34.673443178276301</v>
      </c>
      <c r="I35" s="329">
        <v>12.5</v>
      </c>
      <c r="J35" s="329">
        <v>41.048541730538936</v>
      </c>
      <c r="K35" s="329">
        <v>289</v>
      </c>
      <c r="L35" s="137">
        <v>257.8</v>
      </c>
    </row>
    <row r="36" spans="1:12" ht="6" customHeight="1">
      <c r="A36" s="173"/>
      <c r="B36" s="309"/>
      <c r="C36" s="309"/>
      <c r="D36" s="309"/>
      <c r="E36" s="309"/>
      <c r="F36" s="309"/>
      <c r="G36" s="309"/>
      <c r="H36" s="309"/>
      <c r="I36" s="309"/>
      <c r="J36" s="309"/>
      <c r="K36" s="309"/>
      <c r="L36" s="309"/>
    </row>
    <row r="37" spans="1:12" ht="13.5" customHeight="1">
      <c r="A37" s="699" t="s">
        <v>293</v>
      </c>
      <c r="B37" s="694" t="s">
        <v>125</v>
      </c>
      <c r="C37" s="650" t="s">
        <v>287</v>
      </c>
      <c r="D37" s="656"/>
      <c r="E37" s="656"/>
      <c r="F37" s="656"/>
      <c r="G37" s="656"/>
      <c r="H37" s="656"/>
      <c r="I37" s="656"/>
      <c r="J37" s="656"/>
      <c r="K37" s="656"/>
      <c r="L37" s="656"/>
    </row>
    <row r="38" spans="1:12" ht="12.75" customHeight="1">
      <c r="A38" s="699"/>
      <c r="B38" s="694"/>
      <c r="C38" s="322" t="s">
        <v>0</v>
      </c>
      <c r="D38" s="322">
        <v>2014</v>
      </c>
      <c r="E38" s="321">
        <v>2015</v>
      </c>
      <c r="F38" s="321">
        <v>2016</v>
      </c>
      <c r="G38" s="322">
        <v>2017</v>
      </c>
      <c r="H38" s="322">
        <v>2018</v>
      </c>
      <c r="I38" s="322">
        <v>2019</v>
      </c>
      <c r="J38" s="322">
        <v>2020</v>
      </c>
      <c r="K38" s="322">
        <v>2021</v>
      </c>
      <c r="L38" s="322">
        <v>2022</v>
      </c>
    </row>
    <row r="39" spans="1:12" ht="4.5" customHeight="1">
      <c r="A39" s="331"/>
      <c r="B39" s="331"/>
      <c r="E39" s="331"/>
      <c r="F39" s="331"/>
      <c r="G39" s="331"/>
      <c r="H39" s="331"/>
      <c r="I39" s="331"/>
      <c r="J39" s="331"/>
      <c r="K39" s="331"/>
      <c r="L39" s="331"/>
    </row>
    <row r="40" spans="1:12" ht="21" customHeight="1">
      <c r="A40" s="700" t="s">
        <v>300</v>
      </c>
      <c r="B40" s="700"/>
      <c r="C40" s="700"/>
      <c r="D40" s="700"/>
      <c r="E40" s="700"/>
      <c r="F40" s="700"/>
      <c r="G40" s="700"/>
      <c r="H40" s="700"/>
      <c r="I40" s="700"/>
      <c r="J40" s="700"/>
      <c r="K40" s="700"/>
      <c r="L40" s="700"/>
    </row>
    <row r="41" spans="1:12" ht="12.75" customHeight="1">
      <c r="A41" s="151" t="s">
        <v>277</v>
      </c>
      <c r="B41" s="325" t="s">
        <v>276</v>
      </c>
      <c r="C41" s="150">
        <v>21079.493989999999</v>
      </c>
      <c r="D41" s="143">
        <v>0</v>
      </c>
      <c r="E41" s="143">
        <v>648.99881999999991</v>
      </c>
      <c r="F41" s="143">
        <v>8989.8035599999985</v>
      </c>
      <c r="G41" s="143">
        <v>4334.8737199999996</v>
      </c>
      <c r="H41" s="143">
        <v>4967.0899799999988</v>
      </c>
      <c r="I41" s="357">
        <v>3553.6736199999978</v>
      </c>
      <c r="J41" s="543">
        <v>701.14317999999503</v>
      </c>
      <c r="K41" s="543">
        <v>284.11983000000703</v>
      </c>
      <c r="L41" s="540">
        <v>429.68269999999399</v>
      </c>
    </row>
    <row r="42" spans="1:12" ht="12.75" customHeight="1">
      <c r="A42" s="151" t="s">
        <v>278</v>
      </c>
      <c r="B42" s="325" t="s">
        <v>276</v>
      </c>
      <c r="C42" s="150">
        <v>19634.431710000001</v>
      </c>
      <c r="D42" s="143">
        <v>0</v>
      </c>
      <c r="E42" s="143">
        <v>648.99881999999991</v>
      </c>
      <c r="F42" s="143">
        <v>8381.854949999999</v>
      </c>
      <c r="G42" s="143">
        <v>4287.8493299999991</v>
      </c>
      <c r="H42" s="143">
        <v>4954.6983099999998</v>
      </c>
      <c r="I42" s="357">
        <v>3039.1464400000041</v>
      </c>
      <c r="J42" s="543">
        <v>615.34354000000201</v>
      </c>
      <c r="K42" s="543">
        <v>242.335199999998</v>
      </c>
      <c r="L42" s="540">
        <v>820.43740000000298</v>
      </c>
    </row>
    <row r="43" spans="1:12" ht="12.75" customHeight="1">
      <c r="A43" s="151" t="s">
        <v>279</v>
      </c>
      <c r="B43" s="325" t="s">
        <v>276</v>
      </c>
      <c r="C43" s="150">
        <v>17143.597070000003</v>
      </c>
      <c r="D43" s="143">
        <v>0</v>
      </c>
      <c r="E43" s="143">
        <v>551.649</v>
      </c>
      <c r="F43" s="143">
        <v>7124.5767099999994</v>
      </c>
      <c r="G43" s="143">
        <v>3398.2884100000019</v>
      </c>
      <c r="H43" s="143">
        <v>4110.2137599999969</v>
      </c>
      <c r="I43" s="357">
        <v>2374.8806300000033</v>
      </c>
      <c r="J43" s="543">
        <v>192.48685999999699</v>
      </c>
      <c r="K43" s="287">
        <v>256.43857999999091</v>
      </c>
      <c r="L43" s="540">
        <v>479.963159999992</v>
      </c>
    </row>
    <row r="44" spans="1:12" ht="12.75" customHeight="1">
      <c r="A44" s="151" t="s">
        <v>280</v>
      </c>
      <c r="B44" s="325" t="s">
        <v>276</v>
      </c>
      <c r="C44" s="150">
        <v>15650.377970000001</v>
      </c>
      <c r="D44" s="143">
        <v>0</v>
      </c>
      <c r="E44" s="143">
        <v>0</v>
      </c>
      <c r="F44" s="143">
        <v>296.85750999999999</v>
      </c>
      <c r="G44" s="143">
        <v>3373.211690000001</v>
      </c>
      <c r="H44" s="143">
        <v>2670.3750599999994</v>
      </c>
      <c r="I44" s="357">
        <v>2932.1488000000008</v>
      </c>
      <c r="J44" s="357">
        <v>3004.4981400000015</v>
      </c>
      <c r="K44" s="287">
        <v>2748.3516999999993</v>
      </c>
      <c r="L44" s="522">
        <v>624.93506999999954</v>
      </c>
    </row>
    <row r="45" spans="1:12" ht="12.75" customHeight="1">
      <c r="A45" s="151" t="s">
        <v>281</v>
      </c>
      <c r="B45" s="327" t="s">
        <v>282</v>
      </c>
      <c r="C45" s="347">
        <f>C44/C43*100</f>
        <v>91.289931197618841</v>
      </c>
      <c r="D45" s="328">
        <v>0</v>
      </c>
      <c r="E45" s="328">
        <v>0</v>
      </c>
      <c r="F45" s="328">
        <v>4.1666687311167996</v>
      </c>
      <c r="G45" s="328">
        <v>99.2620779352862</v>
      </c>
      <c r="H45" s="328">
        <v>64.969250163767697</v>
      </c>
      <c r="I45" s="329">
        <v>123.5</v>
      </c>
      <c r="J45" s="329">
        <v>-1560.8848001365104</v>
      </c>
      <c r="K45" s="329">
        <v>1071.7</v>
      </c>
      <c r="L45" s="137">
        <v>-130.19999999999999</v>
      </c>
    </row>
    <row r="46" spans="1:12" ht="21" customHeight="1">
      <c r="A46" s="700" t="s">
        <v>301</v>
      </c>
      <c r="B46" s="700"/>
      <c r="C46" s="700"/>
      <c r="D46" s="700"/>
      <c r="E46" s="700"/>
      <c r="F46" s="700"/>
      <c r="G46" s="700"/>
      <c r="H46" s="700"/>
      <c r="I46" s="700"/>
      <c r="J46" s="700"/>
      <c r="K46" s="700"/>
      <c r="L46" s="700"/>
    </row>
    <row r="47" spans="1:12" ht="12.75" customHeight="1">
      <c r="A47" s="151" t="s">
        <v>277</v>
      </c>
      <c r="B47" s="325" t="s">
        <v>276</v>
      </c>
      <c r="C47" s="150">
        <v>563315.64209000068</v>
      </c>
      <c r="D47" s="143">
        <v>0</v>
      </c>
      <c r="E47" s="143">
        <v>73856.471980000002</v>
      </c>
      <c r="F47" s="143">
        <v>144727.06873000012</v>
      </c>
      <c r="G47" s="143">
        <v>217938.38830999975</v>
      </c>
      <c r="H47" s="143">
        <v>36681.554980000365</v>
      </c>
      <c r="I47" s="357">
        <v>58179.305239999725</v>
      </c>
      <c r="J47" s="357">
        <v>39939.675320000737</v>
      </c>
      <c r="K47" s="543">
        <v>4388.0992100002504</v>
      </c>
      <c r="L47" s="540">
        <v>3618.7232599997701</v>
      </c>
    </row>
    <row r="48" spans="1:12" ht="12.75" customHeight="1">
      <c r="A48" s="151" t="s">
        <v>278</v>
      </c>
      <c r="B48" s="325" t="s">
        <v>276</v>
      </c>
      <c r="C48" s="150">
        <v>526125.35701000039</v>
      </c>
      <c r="D48" s="143">
        <v>0</v>
      </c>
      <c r="E48" s="143">
        <v>72367.776459999994</v>
      </c>
      <c r="F48" s="143">
        <v>133918.2596300001</v>
      </c>
      <c r="G48" s="143">
        <v>208834.30396999986</v>
      </c>
      <c r="H48" s="143">
        <v>35943.526199999964</v>
      </c>
      <c r="I48" s="357">
        <v>52572.335760000453</v>
      </c>
      <c r="J48" s="357">
        <v>37544.388720000105</v>
      </c>
      <c r="K48" s="543">
        <v>2929.7281900000498</v>
      </c>
      <c r="L48" s="540">
        <v>12125.50554</v>
      </c>
    </row>
    <row r="49" spans="1:13" ht="12.75" customHeight="1">
      <c r="A49" s="151" t="s">
        <v>279</v>
      </c>
      <c r="B49" s="325" t="s">
        <v>276</v>
      </c>
      <c r="C49" s="150">
        <v>454587.16938000021</v>
      </c>
      <c r="D49" s="143">
        <v>0</v>
      </c>
      <c r="E49" s="143">
        <v>61512.61</v>
      </c>
      <c r="F49" s="143">
        <v>113754.58588999997</v>
      </c>
      <c r="G49" s="143">
        <v>170034.3115500001</v>
      </c>
      <c r="H49" s="143">
        <v>29414.845929999952</v>
      </c>
      <c r="I49" s="357">
        <v>39062.212690000073</v>
      </c>
      <c r="J49" s="357">
        <v>31664.429360000009</v>
      </c>
      <c r="K49" s="287">
        <v>13617.49531000026</v>
      </c>
      <c r="L49" s="540">
        <v>4473.3213500001602</v>
      </c>
    </row>
    <row r="50" spans="1:13" ht="12.75" customHeight="1">
      <c r="A50" s="151" t="s">
        <v>280</v>
      </c>
      <c r="B50" s="325" t="s">
        <v>276</v>
      </c>
      <c r="C50" s="150">
        <v>416369.35917000013</v>
      </c>
      <c r="D50" s="143">
        <v>0</v>
      </c>
      <c r="E50" s="143">
        <v>906.40687000000014</v>
      </c>
      <c r="F50" s="143">
        <v>30681.084170000006</v>
      </c>
      <c r="G50" s="143">
        <v>44236.64019999998</v>
      </c>
      <c r="H50" s="143">
        <v>70303.471300000092</v>
      </c>
      <c r="I50" s="357">
        <v>71001.311769999913</v>
      </c>
      <c r="J50" s="357">
        <v>61198.875419999909</v>
      </c>
      <c r="K50" s="287">
        <v>89488.200200000196</v>
      </c>
      <c r="L50" s="366">
        <v>48553.369240000029</v>
      </c>
    </row>
    <row r="51" spans="1:13" ht="12.75" customHeight="1">
      <c r="A51" s="151" t="s">
        <v>281</v>
      </c>
      <c r="B51" s="327" t="s">
        <v>282</v>
      </c>
      <c r="C51" s="347">
        <f>C50/C49*100</f>
        <v>91.592853299813896</v>
      </c>
      <c r="D51" s="328">
        <v>0</v>
      </c>
      <c r="E51" s="328">
        <v>1.4735301753575401</v>
      </c>
      <c r="F51" s="328">
        <v>26.971294326251101</v>
      </c>
      <c r="G51" s="328">
        <v>26.016302119700001</v>
      </c>
      <c r="H51" s="328">
        <v>239.00676368424601</v>
      </c>
      <c r="I51" s="329">
        <v>181.8</v>
      </c>
      <c r="J51" s="329">
        <v>193.27326169126923</v>
      </c>
      <c r="K51" s="329">
        <v>657.2</v>
      </c>
      <c r="L51" s="137">
        <v>-1085.4000000000001</v>
      </c>
    </row>
    <row r="52" spans="1:13" ht="6" customHeight="1">
      <c r="A52" s="335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51"/>
    </row>
    <row r="53" spans="1:13" ht="13.5" customHeight="1">
      <c r="A53" s="699" t="s">
        <v>294</v>
      </c>
      <c r="B53" s="694" t="s">
        <v>125</v>
      </c>
      <c r="C53" s="650" t="s">
        <v>287</v>
      </c>
      <c r="D53" s="656"/>
      <c r="E53" s="656"/>
      <c r="F53" s="656"/>
      <c r="G53" s="656"/>
      <c r="H53" s="656"/>
      <c r="I53" s="656"/>
      <c r="J53" s="656"/>
      <c r="K53" s="656"/>
      <c r="L53" s="656"/>
    </row>
    <row r="54" spans="1:13" ht="13.5" customHeight="1">
      <c r="A54" s="699"/>
      <c r="B54" s="694"/>
      <c r="C54" s="322" t="s">
        <v>0</v>
      </c>
      <c r="D54" s="322">
        <v>2014</v>
      </c>
      <c r="E54" s="321">
        <v>2015</v>
      </c>
      <c r="F54" s="321">
        <v>2016</v>
      </c>
      <c r="G54" s="322">
        <v>2017</v>
      </c>
      <c r="H54" s="322">
        <v>2018</v>
      </c>
      <c r="I54" s="322">
        <v>2019</v>
      </c>
      <c r="J54" s="322">
        <v>2020</v>
      </c>
      <c r="K54" s="322">
        <v>2021</v>
      </c>
      <c r="L54" s="322">
        <v>2022</v>
      </c>
    </row>
    <row r="55" spans="1:13" ht="5.15" customHeight="1">
      <c r="A55" s="336"/>
      <c r="B55" s="331"/>
      <c r="E55" s="331"/>
      <c r="F55" s="331"/>
      <c r="G55" s="331"/>
      <c r="H55" s="331"/>
      <c r="I55" s="331"/>
      <c r="J55" s="331"/>
      <c r="K55" s="331"/>
    </row>
    <row r="56" spans="1:13" ht="21" customHeight="1">
      <c r="A56" s="700" t="s">
        <v>302</v>
      </c>
      <c r="B56" s="700"/>
      <c r="C56" s="700"/>
      <c r="D56" s="700"/>
      <c r="E56" s="700"/>
      <c r="F56" s="700"/>
      <c r="G56" s="700"/>
      <c r="H56" s="700"/>
      <c r="I56" s="700"/>
      <c r="J56" s="700"/>
      <c r="K56" s="700"/>
      <c r="L56" s="700"/>
    </row>
    <row r="57" spans="1:13" ht="10.5" customHeight="1">
      <c r="A57" s="276" t="s">
        <v>277</v>
      </c>
      <c r="B57" s="325" t="s">
        <v>276</v>
      </c>
      <c r="C57" s="293">
        <v>465749.59676000022</v>
      </c>
      <c r="D57" s="143">
        <v>0</v>
      </c>
      <c r="E57" s="365">
        <v>6828.7249599999996</v>
      </c>
      <c r="F57" s="143">
        <v>156299.17588000002</v>
      </c>
      <c r="G57" s="143">
        <v>106338.53957999992</v>
      </c>
      <c r="H57" s="143">
        <v>7880.4743100000778</v>
      </c>
      <c r="I57" s="357">
        <v>43205.485059999861</v>
      </c>
      <c r="J57" s="357">
        <v>59412.055040000065</v>
      </c>
      <c r="K57" s="287">
        <v>94154.971080000163</v>
      </c>
      <c r="L57" s="540">
        <v>8369.8291499998904</v>
      </c>
      <c r="M57" s="483"/>
    </row>
    <row r="58" spans="1:13" ht="10.5" customHeight="1">
      <c r="A58" s="276" t="s">
        <v>278</v>
      </c>
      <c r="B58" s="325" t="s">
        <v>276</v>
      </c>
      <c r="C58" s="293">
        <v>416483.20647000003</v>
      </c>
      <c r="D58" s="143">
        <v>0</v>
      </c>
      <c r="E58" s="365">
        <v>6711.9787699999997</v>
      </c>
      <c r="F58" s="143">
        <v>146138.63962000006</v>
      </c>
      <c r="G58" s="143">
        <v>99531.61607999992</v>
      </c>
      <c r="H58" s="143">
        <v>-1884.957359999913</v>
      </c>
      <c r="I58" s="357">
        <v>40484.149640000047</v>
      </c>
      <c r="J58" s="357">
        <v>48736.878489999857</v>
      </c>
      <c r="K58" s="287">
        <v>92265.942389999924</v>
      </c>
      <c r="L58" s="540">
        <v>15501.041159999801</v>
      </c>
    </row>
    <row r="59" spans="1:13" ht="10.5" customHeight="1">
      <c r="A59" s="276" t="s">
        <v>279</v>
      </c>
      <c r="B59" s="325" t="s">
        <v>276</v>
      </c>
      <c r="C59" s="293">
        <v>340384.68971000006</v>
      </c>
      <c r="D59" s="143">
        <v>0</v>
      </c>
      <c r="E59" s="365">
        <v>5705.1819599999999</v>
      </c>
      <c r="F59" s="143">
        <v>124211.92867999998</v>
      </c>
      <c r="G59" s="143">
        <v>84607.788630000068</v>
      </c>
      <c r="H59" s="143">
        <v>-1624.6188300001668</v>
      </c>
      <c r="I59" s="357">
        <v>34432.05864000009</v>
      </c>
      <c r="J59" s="357">
        <v>40931.19875999997</v>
      </c>
      <c r="K59" s="287">
        <v>64786.37009000004</v>
      </c>
      <c r="L59" s="540">
        <v>12665.218219999901</v>
      </c>
    </row>
    <row r="60" spans="1:13" ht="10.5" customHeight="1">
      <c r="A60" s="276" t="s">
        <v>280</v>
      </c>
      <c r="B60" s="325" t="s">
        <v>276</v>
      </c>
      <c r="C60" s="293">
        <v>242461.43156999993</v>
      </c>
      <c r="D60" s="143">
        <v>0</v>
      </c>
      <c r="E60" s="365">
        <v>31.311689999999999</v>
      </c>
      <c r="F60" s="143">
        <v>3410.4629800000002</v>
      </c>
      <c r="G60" s="143">
        <v>5388.3071400000008</v>
      </c>
      <c r="H60" s="143">
        <v>33375.640780000009</v>
      </c>
      <c r="I60" s="357">
        <v>42825.449949999973</v>
      </c>
      <c r="J60" s="357">
        <v>38533.729310000024</v>
      </c>
      <c r="K60" s="287">
        <v>53152.93806000003</v>
      </c>
      <c r="L60" s="366">
        <v>65743.591659999889</v>
      </c>
    </row>
    <row r="61" spans="1:13" ht="10.5" customHeight="1">
      <c r="A61" s="276" t="s">
        <v>281</v>
      </c>
      <c r="B61" s="374" t="s">
        <v>282</v>
      </c>
      <c r="C61" s="378">
        <f>C60/C59*100</f>
        <v>71.231591460994181</v>
      </c>
      <c r="D61" s="328">
        <v>0</v>
      </c>
      <c r="E61" s="367">
        <v>0.54882894567660701</v>
      </c>
      <c r="F61" s="367">
        <v>2.7456807218461101</v>
      </c>
      <c r="G61" s="367">
        <v>6.3685710585862401</v>
      </c>
      <c r="H61" s="379">
        <v>-2054.3674715377101</v>
      </c>
      <c r="I61" s="329">
        <v>124.4</v>
      </c>
      <c r="J61" s="329">
        <v>94.14268449830287</v>
      </c>
      <c r="K61" s="329">
        <v>82</v>
      </c>
      <c r="L61" s="137">
        <v>-519.1</v>
      </c>
    </row>
    <row r="62" spans="1:13" ht="21" customHeight="1">
      <c r="A62" s="700" t="s">
        <v>303</v>
      </c>
      <c r="B62" s="700"/>
      <c r="C62" s="700"/>
      <c r="D62" s="700"/>
      <c r="E62" s="700"/>
      <c r="F62" s="700"/>
      <c r="G62" s="700"/>
      <c r="H62" s="700"/>
      <c r="I62" s="700"/>
      <c r="J62" s="700"/>
      <c r="K62" s="700"/>
      <c r="L62" s="700"/>
    </row>
    <row r="63" spans="1:13">
      <c r="A63" s="276" t="s">
        <v>277</v>
      </c>
      <c r="B63" s="325" t="s">
        <v>276</v>
      </c>
      <c r="C63" s="150">
        <v>1064142.8194999998</v>
      </c>
      <c r="D63" s="143">
        <v>0</v>
      </c>
      <c r="E63" s="143">
        <v>39136.733820000001</v>
      </c>
      <c r="F63" s="143">
        <v>317680.08161999984</v>
      </c>
      <c r="G63" s="143">
        <v>209611.73386000009</v>
      </c>
      <c r="H63" s="143">
        <v>98221.311239999952</v>
      </c>
      <c r="I63" s="357">
        <v>212776.54104999953</v>
      </c>
      <c r="J63" s="357">
        <v>76450.440339999623</v>
      </c>
      <c r="K63" s="287">
        <v>58600.393450000673</v>
      </c>
      <c r="L63" s="287">
        <v>51665.584120000014</v>
      </c>
    </row>
    <row r="64" spans="1:13">
      <c r="A64" s="276" t="s">
        <v>278</v>
      </c>
      <c r="B64" s="325" t="s">
        <v>276</v>
      </c>
      <c r="C64" s="150">
        <v>850139.41136999894</v>
      </c>
      <c r="D64" s="143">
        <v>0</v>
      </c>
      <c r="E64" s="143">
        <v>37484.906600000002</v>
      </c>
      <c r="F64" s="143">
        <v>292375.26623000007</v>
      </c>
      <c r="G64" s="143">
        <v>176315.44732000021</v>
      </c>
      <c r="H64" s="143">
        <v>88276.988939999661</v>
      </c>
      <c r="I64" s="357">
        <v>151870.92153999966</v>
      </c>
      <c r="J64" s="357">
        <v>45242.919920000131</v>
      </c>
      <c r="K64" s="287">
        <v>32805.788559998968</v>
      </c>
      <c r="L64" s="287">
        <v>25767.172260000254</v>
      </c>
    </row>
    <row r="65" spans="1:12">
      <c r="A65" s="276" t="s">
        <v>279</v>
      </c>
      <c r="B65" s="325" t="s">
        <v>276</v>
      </c>
      <c r="C65" s="150">
        <v>692288.72718999954</v>
      </c>
      <c r="D65" s="143">
        <v>0</v>
      </c>
      <c r="E65" s="143">
        <v>31862.170959999999</v>
      </c>
      <c r="F65" s="143">
        <v>245818.37120000014</v>
      </c>
      <c r="G65" s="143">
        <v>144904.82297999988</v>
      </c>
      <c r="H65" s="143">
        <v>69716.558049999934</v>
      </c>
      <c r="I65" s="357">
        <v>102493.7484200006</v>
      </c>
      <c r="J65" s="357">
        <v>28835.551479999674</v>
      </c>
      <c r="K65" s="287">
        <v>38976.22219000035</v>
      </c>
      <c r="L65" s="287">
        <v>29681.281909998972</v>
      </c>
    </row>
    <row r="66" spans="1:12">
      <c r="A66" s="276" t="s">
        <v>280</v>
      </c>
      <c r="B66" s="325" t="s">
        <v>276</v>
      </c>
      <c r="C66" s="150">
        <v>581498.89582999959</v>
      </c>
      <c r="D66" s="143">
        <v>0</v>
      </c>
      <c r="E66" s="143">
        <v>0</v>
      </c>
      <c r="F66" s="143">
        <v>20854.537619999988</v>
      </c>
      <c r="G66" s="143">
        <v>74375.283819999982</v>
      </c>
      <c r="H66" s="143">
        <v>116476.46619000009</v>
      </c>
      <c r="I66" s="357">
        <v>105363.72126999978</v>
      </c>
      <c r="J66" s="357">
        <v>90381.604120000033</v>
      </c>
      <c r="K66" s="287">
        <v>78243.845889999764</v>
      </c>
      <c r="L66" s="287">
        <v>95803.436919999949</v>
      </c>
    </row>
    <row r="67" spans="1:12">
      <c r="A67" s="276" t="s">
        <v>281</v>
      </c>
      <c r="B67" s="327" t="s">
        <v>282</v>
      </c>
      <c r="C67" s="378">
        <f>C66/C65*100</f>
        <v>83.996585960644481</v>
      </c>
      <c r="D67" s="328">
        <v>0</v>
      </c>
      <c r="E67" s="329">
        <v>0</v>
      </c>
      <c r="F67" s="329">
        <v>8.4837180875438101</v>
      </c>
      <c r="G67" s="329">
        <v>51.3269898754615</v>
      </c>
      <c r="H67" s="329">
        <v>167.07145253278901</v>
      </c>
      <c r="I67" s="275">
        <v>102.8</v>
      </c>
      <c r="J67" s="329">
        <v>313.43809804604803</v>
      </c>
      <c r="K67" s="329">
        <v>200.7</v>
      </c>
      <c r="L67" s="329">
        <v>322.8</v>
      </c>
    </row>
    <row r="68" spans="1:12" ht="21" customHeight="1">
      <c r="A68" s="700" t="s">
        <v>304</v>
      </c>
      <c r="B68" s="700"/>
      <c r="C68" s="700"/>
      <c r="D68" s="700"/>
      <c r="E68" s="700"/>
      <c r="F68" s="700"/>
      <c r="G68" s="700"/>
      <c r="H68" s="700"/>
      <c r="I68" s="700"/>
      <c r="J68" s="700"/>
      <c r="K68" s="700"/>
      <c r="L68" s="700"/>
    </row>
    <row r="69" spans="1:12">
      <c r="A69" s="276" t="s">
        <v>277</v>
      </c>
      <c r="B69" s="325" t="s">
        <v>276</v>
      </c>
      <c r="C69" s="150">
        <v>535847.89379</v>
      </c>
      <c r="D69" s="143">
        <v>0</v>
      </c>
      <c r="E69" s="143">
        <v>0</v>
      </c>
      <c r="F69" s="143">
        <v>82711.376619999995</v>
      </c>
      <c r="G69" s="143">
        <v>174871.16408999998</v>
      </c>
      <c r="H69" s="143">
        <v>32549.507980000053</v>
      </c>
      <c r="I69" s="357">
        <v>65691.788829999859</v>
      </c>
      <c r="J69" s="357">
        <v>77749.997309999657</v>
      </c>
      <c r="K69" s="287">
        <v>81458.262020000024</v>
      </c>
      <c r="L69" s="366">
        <v>20815.796940000437</v>
      </c>
    </row>
    <row r="70" spans="1:12">
      <c r="A70" s="276" t="s">
        <v>278</v>
      </c>
      <c r="B70" s="325" t="s">
        <v>276</v>
      </c>
      <c r="C70" s="150">
        <v>469054.51214999985</v>
      </c>
      <c r="D70" s="143">
        <v>0</v>
      </c>
      <c r="E70" s="143">
        <v>0</v>
      </c>
      <c r="F70" s="143">
        <v>73153.84957999998</v>
      </c>
      <c r="G70" s="143">
        <v>151133.61725000001</v>
      </c>
      <c r="H70" s="143">
        <v>28548.305110000161</v>
      </c>
      <c r="I70" s="357">
        <v>61733.595649999945</v>
      </c>
      <c r="J70" s="357">
        <v>67572.809089999588</v>
      </c>
      <c r="K70" s="287">
        <v>73160.274559999933</v>
      </c>
      <c r="L70" s="366">
        <v>13752.060910000233</v>
      </c>
    </row>
    <row r="71" spans="1:12">
      <c r="A71" s="276" t="s">
        <v>279</v>
      </c>
      <c r="B71" s="325" t="s">
        <v>276</v>
      </c>
      <c r="C71" s="150">
        <v>381865.65814999997</v>
      </c>
      <c r="D71" s="143">
        <v>0</v>
      </c>
      <c r="E71" s="143">
        <v>0</v>
      </c>
      <c r="F71" s="143">
        <v>59928.777350000004</v>
      </c>
      <c r="G71" s="143">
        <v>108861.02180999996</v>
      </c>
      <c r="H71" s="143">
        <v>22958.816189999925</v>
      </c>
      <c r="I71" s="357">
        <v>50446.768800000136</v>
      </c>
      <c r="J71" s="357">
        <v>55304.076170000277</v>
      </c>
      <c r="K71" s="287">
        <v>69621.883029999677</v>
      </c>
      <c r="L71" s="366">
        <v>14744.314799999993</v>
      </c>
    </row>
    <row r="72" spans="1:12">
      <c r="A72" s="276" t="s">
        <v>280</v>
      </c>
      <c r="B72" s="325" t="s">
        <v>276</v>
      </c>
      <c r="C72" s="150">
        <v>273374.81440999993</v>
      </c>
      <c r="D72" s="143">
        <v>0</v>
      </c>
      <c r="E72" s="143">
        <v>0</v>
      </c>
      <c r="F72" s="143">
        <v>1987.2616399999999</v>
      </c>
      <c r="G72" s="143">
        <v>17357.896319999996</v>
      </c>
      <c r="H72" s="143">
        <v>45372.848470000041</v>
      </c>
      <c r="I72" s="357">
        <v>37252.206969999956</v>
      </c>
      <c r="J72" s="357">
        <v>42254.680079999889</v>
      </c>
      <c r="K72" s="287">
        <v>59922.616080000036</v>
      </c>
      <c r="L72" s="366">
        <v>69227.304850000015</v>
      </c>
    </row>
    <row r="73" spans="1:12">
      <c r="A73" s="276" t="s">
        <v>281</v>
      </c>
      <c r="B73" s="327" t="s">
        <v>282</v>
      </c>
      <c r="C73" s="378">
        <f>C72/C71*100</f>
        <v>71.589264071139922</v>
      </c>
      <c r="D73" s="328">
        <v>0</v>
      </c>
      <c r="E73" s="328">
        <v>0</v>
      </c>
      <c r="F73" s="329">
        <v>3.3160390181062098</v>
      </c>
      <c r="G73" s="329">
        <v>15.9450058720701</v>
      </c>
      <c r="H73" s="329">
        <v>197.62712543411899</v>
      </c>
      <c r="I73" s="275">
        <v>73.8</v>
      </c>
      <c r="J73" s="329">
        <v>76.404277959751838</v>
      </c>
      <c r="K73" s="329">
        <v>86.1</v>
      </c>
      <c r="L73" s="137">
        <v>469.5</v>
      </c>
    </row>
    <row r="74" spans="1:12" ht="21" customHeight="1">
      <c r="A74" s="700" t="s">
        <v>305</v>
      </c>
      <c r="B74" s="700"/>
      <c r="C74" s="700"/>
      <c r="D74" s="700"/>
      <c r="E74" s="700"/>
      <c r="F74" s="700"/>
      <c r="G74" s="700"/>
      <c r="H74" s="700"/>
      <c r="I74" s="700"/>
      <c r="J74" s="700"/>
      <c r="K74" s="700"/>
      <c r="L74" s="700"/>
    </row>
    <row r="75" spans="1:12">
      <c r="A75" s="276" t="s">
        <v>277</v>
      </c>
      <c r="B75" s="325" t="s">
        <v>276</v>
      </c>
      <c r="C75" s="150">
        <v>52345.332710000046</v>
      </c>
      <c r="D75" s="143">
        <v>0</v>
      </c>
      <c r="E75" s="143">
        <v>6208.2137199999997</v>
      </c>
      <c r="F75" s="143">
        <v>14408.128390000002</v>
      </c>
      <c r="G75" s="143">
        <v>6046.3249599999981</v>
      </c>
      <c r="H75" s="143">
        <v>8782.224130000006</v>
      </c>
      <c r="I75" s="357">
        <v>10912.52770999998</v>
      </c>
      <c r="J75" s="357">
        <v>1943.4780600000231</v>
      </c>
      <c r="K75" s="287">
        <v>8780.5371600000071</v>
      </c>
      <c r="L75" s="543">
        <v>4736.1014199999699</v>
      </c>
    </row>
    <row r="76" spans="1:12">
      <c r="A76" s="276" t="s">
        <v>278</v>
      </c>
      <c r="B76" s="325" t="s">
        <v>276</v>
      </c>
      <c r="C76" s="150">
        <v>50317.015410000029</v>
      </c>
      <c r="D76" s="143">
        <v>0</v>
      </c>
      <c r="E76" s="143">
        <v>6208.2137199999997</v>
      </c>
      <c r="F76" s="143">
        <v>14100.868760000008</v>
      </c>
      <c r="G76" s="143">
        <v>5582.8103099999862</v>
      </c>
      <c r="H76" s="143">
        <v>8862.715250000012</v>
      </c>
      <c r="I76" s="357">
        <v>10109.281019999973</v>
      </c>
      <c r="J76" s="357">
        <v>235.28048000000126</v>
      </c>
      <c r="K76" s="287">
        <v>8046.5547900000311</v>
      </c>
      <c r="L76" s="543">
        <v>2828.70891999998</v>
      </c>
    </row>
    <row r="77" spans="1:12">
      <c r="A77" s="276" t="s">
        <v>279</v>
      </c>
      <c r="B77" s="325" t="s">
        <v>276</v>
      </c>
      <c r="C77" s="150">
        <v>44045.665009999982</v>
      </c>
      <c r="D77" s="143">
        <v>0</v>
      </c>
      <c r="E77" s="143">
        <v>5276.9816500000006</v>
      </c>
      <c r="F77" s="143">
        <v>11985.738450000001</v>
      </c>
      <c r="G77" s="143">
        <v>4745.3887500000019</v>
      </c>
      <c r="H77" s="143">
        <v>7533.3079499999876</v>
      </c>
      <c r="I77" s="357">
        <v>8592.8888400000069</v>
      </c>
      <c r="J77" s="357">
        <v>204.87629999999626</v>
      </c>
      <c r="K77" s="287">
        <v>7509.4616099999839</v>
      </c>
      <c r="L77" s="543">
        <v>1802.9785400000001</v>
      </c>
    </row>
    <row r="78" spans="1:12">
      <c r="A78" s="276" t="s">
        <v>280</v>
      </c>
      <c r="B78" s="325" t="s">
        <v>276</v>
      </c>
      <c r="C78" s="150">
        <v>34082.644049999988</v>
      </c>
      <c r="D78" s="143">
        <v>0</v>
      </c>
      <c r="E78" s="143">
        <v>0</v>
      </c>
      <c r="F78" s="143">
        <v>1522.51244</v>
      </c>
      <c r="G78" s="143">
        <v>2585.9642600000002</v>
      </c>
      <c r="H78" s="143">
        <v>4395.6337099999992</v>
      </c>
      <c r="I78" s="357">
        <v>5425.152090000005</v>
      </c>
      <c r="J78" s="357">
        <v>6112.6516099999935</v>
      </c>
      <c r="K78" s="287">
        <v>8239.8802299999952</v>
      </c>
      <c r="L78" s="287">
        <v>5800.849709999995</v>
      </c>
    </row>
    <row r="79" spans="1:12">
      <c r="A79" s="276" t="s">
        <v>281</v>
      </c>
      <c r="B79" s="327" t="s">
        <v>282</v>
      </c>
      <c r="C79" s="378">
        <f>C78/C77*100</f>
        <v>77.380246256384083</v>
      </c>
      <c r="D79" s="328">
        <v>0</v>
      </c>
      <c r="E79" s="329">
        <v>0</v>
      </c>
      <c r="F79" s="329">
        <v>12.702700349681001</v>
      </c>
      <c r="G79" s="329">
        <v>54.5</v>
      </c>
      <c r="H79" s="329">
        <v>58.349316650463003</v>
      </c>
      <c r="I79" s="275">
        <v>63.1</v>
      </c>
      <c r="J79" s="329">
        <v>2983.5816099764129</v>
      </c>
      <c r="K79" s="329">
        <v>109.7</v>
      </c>
      <c r="L79" s="329">
        <v>-321.7</v>
      </c>
    </row>
    <row r="80" spans="1:12" ht="21" customHeight="1">
      <c r="A80" s="700" t="s">
        <v>306</v>
      </c>
      <c r="B80" s="700"/>
      <c r="C80" s="700"/>
      <c r="D80" s="700"/>
      <c r="E80" s="700"/>
      <c r="F80" s="700"/>
      <c r="G80" s="700"/>
      <c r="H80" s="700"/>
      <c r="I80" s="700"/>
      <c r="J80" s="700"/>
      <c r="K80" s="700"/>
      <c r="L80" s="700"/>
    </row>
    <row r="81" spans="1:12">
      <c r="A81" s="276" t="s">
        <v>277</v>
      </c>
      <c r="B81" s="325" t="s">
        <v>276</v>
      </c>
      <c r="C81" s="150">
        <v>1364005.3916499959</v>
      </c>
      <c r="D81" s="143">
        <v>0</v>
      </c>
      <c r="E81" s="143">
        <v>0</v>
      </c>
      <c r="F81" s="143">
        <v>120425.65153</v>
      </c>
      <c r="G81" s="143">
        <v>410598.25706999993</v>
      </c>
      <c r="H81" s="143">
        <v>246831.25311000005</v>
      </c>
      <c r="I81" s="357">
        <v>180530.72446000029</v>
      </c>
      <c r="J81" s="357">
        <v>249208.71628999943</v>
      </c>
      <c r="K81" s="287">
        <v>126666.40374999819</v>
      </c>
      <c r="L81" s="366">
        <v>29744.385439998005</v>
      </c>
    </row>
    <row r="82" spans="1:12">
      <c r="A82" s="276" t="s">
        <v>278</v>
      </c>
      <c r="B82" s="325" t="s">
        <v>276</v>
      </c>
      <c r="C82" s="150">
        <v>1210756.2810199976</v>
      </c>
      <c r="D82" s="143">
        <v>0</v>
      </c>
      <c r="E82" s="143">
        <v>0</v>
      </c>
      <c r="F82" s="143">
        <v>108688.19753999998</v>
      </c>
      <c r="G82" s="143">
        <v>343074.88675999991</v>
      </c>
      <c r="H82" s="143">
        <v>202765.65745999955</v>
      </c>
      <c r="I82" s="357">
        <v>170335.6190600004</v>
      </c>
      <c r="J82" s="357">
        <v>188104.52150999906</v>
      </c>
      <c r="K82" s="287">
        <v>147600.58877999976</v>
      </c>
      <c r="L82" s="366">
        <v>50186.809909998905</v>
      </c>
    </row>
    <row r="83" spans="1:12">
      <c r="A83" s="276" t="s">
        <v>279</v>
      </c>
      <c r="B83" s="325" t="s">
        <v>276</v>
      </c>
      <c r="C83" s="150">
        <v>932364.76377000066</v>
      </c>
      <c r="D83" s="143">
        <v>0</v>
      </c>
      <c r="E83" s="143">
        <v>0</v>
      </c>
      <c r="F83" s="143">
        <v>90295.762759999969</v>
      </c>
      <c r="G83" s="143">
        <v>222829.29942000029</v>
      </c>
      <c r="H83" s="143">
        <v>171103.75605000008</v>
      </c>
      <c r="I83" s="357">
        <v>139856.06354999857</v>
      </c>
      <c r="J83" s="357">
        <v>142209.53592000087</v>
      </c>
      <c r="K83" s="287">
        <v>99237.675539999967</v>
      </c>
      <c r="L83" s="366">
        <v>66832.670530000934</v>
      </c>
    </row>
    <row r="84" spans="1:12">
      <c r="A84" s="276" t="s">
        <v>280</v>
      </c>
      <c r="B84" s="325" t="s">
        <v>276</v>
      </c>
      <c r="C84" s="150">
        <v>762651.33533000073</v>
      </c>
      <c r="D84" s="143">
        <v>0</v>
      </c>
      <c r="E84" s="143">
        <v>0</v>
      </c>
      <c r="F84" s="143">
        <v>5828.5424089999997</v>
      </c>
      <c r="G84" s="143">
        <v>61526.99359100002</v>
      </c>
      <c r="H84" s="143">
        <v>84642.988589999906</v>
      </c>
      <c r="I84" s="357">
        <v>81603.245389999734</v>
      </c>
      <c r="J84" s="357">
        <v>154486.90163000001</v>
      </c>
      <c r="K84" s="287">
        <v>204385.64947999903</v>
      </c>
      <c r="L84" s="366">
        <v>170177.01424000203</v>
      </c>
    </row>
    <row r="85" spans="1:12">
      <c r="A85" s="276" t="s">
        <v>281</v>
      </c>
      <c r="B85" s="327" t="s">
        <v>282</v>
      </c>
      <c r="C85" s="378">
        <f>C84/C83*100</f>
        <v>81.797528710355095</v>
      </c>
      <c r="D85" s="328">
        <v>0</v>
      </c>
      <c r="E85" s="328">
        <v>0</v>
      </c>
      <c r="F85" s="329">
        <v>6.5</v>
      </c>
      <c r="G85" s="329">
        <v>27.611716121330499</v>
      </c>
      <c r="H85" s="329">
        <v>49.468808016853501</v>
      </c>
      <c r="I85" s="275">
        <v>58.3</v>
      </c>
      <c r="J85" s="329">
        <v>108.63329285942238</v>
      </c>
      <c r="K85" s="329">
        <v>206</v>
      </c>
      <c r="L85" s="137">
        <v>254.6</v>
      </c>
    </row>
    <row r="86" spans="1:12" ht="5.15" customHeight="1" thickBot="1">
      <c r="A86" s="338"/>
      <c r="B86" s="339"/>
      <c r="C86" s="339"/>
      <c r="D86" s="339"/>
      <c r="E86" s="339"/>
      <c r="F86" s="339"/>
      <c r="G86" s="339"/>
      <c r="H86" s="294"/>
      <c r="I86" s="294"/>
      <c r="J86" s="294"/>
      <c r="K86" s="294"/>
      <c r="L86" s="294"/>
    </row>
    <row r="87" spans="1:12" ht="13" thickTop="1">
      <c r="A87" s="340" t="s">
        <v>286</v>
      </c>
      <c r="B87" s="141"/>
      <c r="C87" s="141"/>
      <c r="D87" s="141"/>
      <c r="E87" s="141"/>
      <c r="F87" s="141"/>
      <c r="G87" s="141"/>
    </row>
    <row r="88" spans="1:12" ht="5.15" customHeight="1"/>
    <row r="89" spans="1:12" ht="13.5" customHeight="1">
      <c r="A89" s="699" t="s">
        <v>607</v>
      </c>
      <c r="B89" s="694" t="s">
        <v>125</v>
      </c>
      <c r="C89" s="650" t="s">
        <v>287</v>
      </c>
      <c r="D89" s="656"/>
      <c r="E89" s="656"/>
      <c r="F89" s="656"/>
      <c r="G89" s="656"/>
      <c r="H89" s="656"/>
      <c r="I89" s="656"/>
      <c r="J89" s="656"/>
      <c r="K89" s="656"/>
      <c r="L89" s="656"/>
    </row>
    <row r="90" spans="1:12" ht="13.5" customHeight="1">
      <c r="A90" s="699"/>
      <c r="B90" s="694"/>
      <c r="C90" s="322" t="s">
        <v>0</v>
      </c>
      <c r="D90" s="322">
        <v>2014</v>
      </c>
      <c r="E90" s="321">
        <v>2015</v>
      </c>
      <c r="F90" s="321">
        <v>2016</v>
      </c>
      <c r="G90" s="322">
        <v>2017</v>
      </c>
      <c r="H90" s="322">
        <v>2018</v>
      </c>
      <c r="I90" s="322">
        <v>2019</v>
      </c>
      <c r="J90" s="322">
        <v>2020</v>
      </c>
      <c r="K90" s="322">
        <v>2021</v>
      </c>
      <c r="L90" s="322">
        <v>2022</v>
      </c>
    </row>
    <row r="91" spans="1:12" ht="5.15" customHeight="1">
      <c r="A91" s="336"/>
      <c r="B91" s="331"/>
      <c r="E91" s="331"/>
      <c r="F91" s="331"/>
      <c r="G91" s="331"/>
      <c r="H91" s="331"/>
      <c r="I91" s="331"/>
      <c r="J91" s="331"/>
      <c r="K91" s="331"/>
    </row>
    <row r="92" spans="1:12" ht="21" customHeight="1">
      <c r="A92" s="700" t="s">
        <v>610</v>
      </c>
      <c r="B92" s="700"/>
      <c r="C92" s="700"/>
      <c r="D92" s="700"/>
      <c r="E92" s="700"/>
      <c r="F92" s="700"/>
      <c r="G92" s="700"/>
      <c r="H92" s="700"/>
      <c r="I92" s="700"/>
      <c r="J92" s="700"/>
      <c r="K92" s="700"/>
      <c r="L92" s="700"/>
    </row>
    <row r="93" spans="1:12" ht="12.75" customHeight="1">
      <c r="A93" s="276" t="s">
        <v>277</v>
      </c>
      <c r="B93" s="325" t="s">
        <v>276</v>
      </c>
      <c r="C93" s="150">
        <v>558528.26192999992</v>
      </c>
      <c r="D93" s="143">
        <v>0</v>
      </c>
      <c r="E93" s="143">
        <v>0</v>
      </c>
      <c r="F93" s="143">
        <v>0</v>
      </c>
      <c r="G93" s="143">
        <v>0</v>
      </c>
      <c r="H93" s="143">
        <v>0</v>
      </c>
      <c r="I93" s="143">
        <v>0</v>
      </c>
      <c r="J93" s="143">
        <v>0</v>
      </c>
      <c r="K93" s="143">
        <v>0</v>
      </c>
      <c r="L93" s="366">
        <v>558528.26192999992</v>
      </c>
    </row>
    <row r="94" spans="1:12" ht="12.75" customHeight="1">
      <c r="A94" s="276" t="s">
        <v>278</v>
      </c>
      <c r="B94" s="325" t="s">
        <v>276</v>
      </c>
      <c r="C94" s="150">
        <v>452897.31383</v>
      </c>
      <c r="D94" s="143">
        <v>0</v>
      </c>
      <c r="E94" s="143">
        <v>0</v>
      </c>
      <c r="F94" s="143">
        <v>0</v>
      </c>
      <c r="G94" s="143">
        <v>0</v>
      </c>
      <c r="H94" s="143">
        <v>0</v>
      </c>
      <c r="I94" s="143">
        <v>0</v>
      </c>
      <c r="J94" s="143">
        <v>0</v>
      </c>
      <c r="K94" s="143">
        <v>0</v>
      </c>
      <c r="L94" s="366">
        <v>452897.31383</v>
      </c>
    </row>
    <row r="95" spans="1:12" ht="12.75" customHeight="1">
      <c r="A95" s="276" t="s">
        <v>279</v>
      </c>
      <c r="B95" s="325" t="s">
        <v>276</v>
      </c>
      <c r="C95" s="150">
        <v>243995.28822000007</v>
      </c>
      <c r="D95" s="143">
        <v>0</v>
      </c>
      <c r="E95" s="143">
        <v>0</v>
      </c>
      <c r="F95" s="143">
        <v>0</v>
      </c>
      <c r="G95" s="143">
        <v>0</v>
      </c>
      <c r="H95" s="143">
        <v>0</v>
      </c>
      <c r="I95" s="143">
        <v>0</v>
      </c>
      <c r="J95" s="143">
        <v>0</v>
      </c>
      <c r="K95" s="143">
        <v>0</v>
      </c>
      <c r="L95" s="366">
        <v>243995.28822000007</v>
      </c>
    </row>
    <row r="96" spans="1:12" ht="12.75" customHeight="1">
      <c r="A96" s="276" t="s">
        <v>280</v>
      </c>
      <c r="B96" s="325" t="s">
        <v>276</v>
      </c>
      <c r="C96" s="150">
        <v>9943.5126500000006</v>
      </c>
      <c r="D96" s="143">
        <v>0</v>
      </c>
      <c r="E96" s="143">
        <v>0</v>
      </c>
      <c r="F96" s="143">
        <v>0</v>
      </c>
      <c r="G96" s="143">
        <v>0</v>
      </c>
      <c r="H96" s="143">
        <v>0</v>
      </c>
      <c r="I96" s="143">
        <v>0</v>
      </c>
      <c r="J96" s="143">
        <v>0</v>
      </c>
      <c r="K96" s="143">
        <v>0</v>
      </c>
      <c r="L96" s="366">
        <v>9943.5126500000006</v>
      </c>
    </row>
    <row r="97" spans="1:12" ht="12.75" customHeight="1">
      <c r="A97" s="276" t="s">
        <v>281</v>
      </c>
      <c r="B97" s="327" t="s">
        <v>282</v>
      </c>
      <c r="C97" s="378">
        <f>C96/C95*100</f>
        <v>4.0752887986239976</v>
      </c>
      <c r="D97" s="328">
        <v>0</v>
      </c>
      <c r="E97" s="328">
        <v>0</v>
      </c>
      <c r="F97" s="328">
        <v>0</v>
      </c>
      <c r="G97" s="328">
        <v>0</v>
      </c>
      <c r="H97" s="328">
        <v>0</v>
      </c>
      <c r="I97" s="328">
        <v>0</v>
      </c>
      <c r="J97" s="328">
        <v>0</v>
      </c>
      <c r="K97" s="328">
        <v>0</v>
      </c>
      <c r="L97" s="137">
        <v>4.0999999999999996</v>
      </c>
    </row>
    <row r="98" spans="1:12" ht="5.15" customHeight="1" thickBot="1">
      <c r="A98" s="338"/>
      <c r="B98" s="339"/>
      <c r="C98" s="339"/>
      <c r="D98" s="339"/>
      <c r="E98" s="339"/>
      <c r="F98" s="339"/>
      <c r="G98" s="339"/>
      <c r="H98" s="294"/>
      <c r="I98" s="294"/>
      <c r="J98" s="294"/>
      <c r="K98" s="294"/>
      <c r="L98" s="294"/>
    </row>
    <row r="99" spans="1:12" ht="13" thickTop="1">
      <c r="A99" s="340" t="s">
        <v>609</v>
      </c>
    </row>
    <row r="100" spans="1:12">
      <c r="A100" s="188" t="s">
        <v>635</v>
      </c>
    </row>
  </sheetData>
  <mergeCells count="24">
    <mergeCell ref="A92:L92"/>
    <mergeCell ref="A68:L68"/>
    <mergeCell ref="A74:L74"/>
    <mergeCell ref="A80:L80"/>
    <mergeCell ref="A89:A90"/>
    <mergeCell ref="B89:B90"/>
    <mergeCell ref="C89:L89"/>
    <mergeCell ref="A53:A54"/>
    <mergeCell ref="B53:B54"/>
    <mergeCell ref="C53:L53"/>
    <mergeCell ref="A56:L56"/>
    <mergeCell ref="A62:L62"/>
    <mergeCell ref="A46:L46"/>
    <mergeCell ref="A1:L1"/>
    <mergeCell ref="A3:A4"/>
    <mergeCell ref="B3:B4"/>
    <mergeCell ref="C3:L3"/>
    <mergeCell ref="A12:L12"/>
    <mergeCell ref="A18:L18"/>
    <mergeCell ref="A30:L30"/>
    <mergeCell ref="A37:A38"/>
    <mergeCell ref="B37:B38"/>
    <mergeCell ref="C37:L37"/>
    <mergeCell ref="A40:L40"/>
  </mergeCells>
  <printOptions horizontalCentered="1"/>
  <pageMargins left="0.78740157480314965" right="0.78740157480314965" top="0.78740157480314965" bottom="0.78740157480314965" header="0.31496062992125984" footer="0.31496062992125984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ED9D-2CB0-417B-8681-6D96E4B5C96C}">
  <sheetPr codeName="Sheet48"/>
  <dimension ref="A1:N105"/>
  <sheetViews>
    <sheetView showGridLines="0" zoomScaleNormal="100" workbookViewId="0">
      <selection sqref="A1:K1"/>
    </sheetView>
  </sheetViews>
  <sheetFormatPr defaultRowHeight="12.5"/>
  <cols>
    <col min="1" max="1" width="29.7265625" customWidth="1"/>
    <col min="2" max="10" width="6.7265625" customWidth="1"/>
    <col min="11" max="11" width="6.7265625" style="137" customWidth="1"/>
  </cols>
  <sheetData>
    <row r="1" spans="1:14" ht="30" customHeight="1">
      <c r="A1" s="584" t="s">
        <v>502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N1" s="548" t="s">
        <v>612</v>
      </c>
    </row>
    <row r="2" spans="1:14" ht="9" customHeight="1">
      <c r="A2" s="319"/>
      <c r="B2" s="155"/>
      <c r="C2" s="155"/>
      <c r="D2" s="155"/>
      <c r="E2" s="155"/>
      <c r="F2" s="155"/>
      <c r="G2" s="155"/>
      <c r="H2" s="155"/>
      <c r="I2" s="155"/>
      <c r="J2" s="155"/>
      <c r="K2" s="341"/>
    </row>
    <row r="3" spans="1:14" ht="13.5" customHeight="1">
      <c r="A3" s="659" t="s">
        <v>292</v>
      </c>
      <c r="B3" s="652" t="s">
        <v>125</v>
      </c>
      <c r="C3" s="695" t="s">
        <v>275</v>
      </c>
      <c r="D3" s="696"/>
      <c r="E3" s="696"/>
      <c r="F3" s="696"/>
      <c r="G3" s="696"/>
      <c r="H3" s="696"/>
      <c r="I3" s="696"/>
      <c r="J3" s="696"/>
      <c r="K3" s="696"/>
    </row>
    <row r="4" spans="1:14" ht="13.5" customHeight="1">
      <c r="A4" s="659"/>
      <c r="B4" s="652"/>
      <c r="C4" s="321">
        <v>2014</v>
      </c>
      <c r="D4" s="321">
        <v>2015</v>
      </c>
      <c r="E4" s="321">
        <v>2016</v>
      </c>
      <c r="F4" s="322">
        <v>2017</v>
      </c>
      <c r="G4" s="322">
        <v>2018</v>
      </c>
      <c r="H4" s="322">
        <v>2019</v>
      </c>
      <c r="I4" s="322">
        <v>2020</v>
      </c>
      <c r="J4" s="322">
        <v>2021</v>
      </c>
      <c r="K4" s="322">
        <v>2022</v>
      </c>
    </row>
    <row r="5" spans="1:14" ht="4.5" customHeight="1">
      <c r="A5" s="323"/>
      <c r="B5" s="323"/>
      <c r="C5" s="323"/>
      <c r="D5" s="324"/>
      <c r="E5" s="324"/>
      <c r="F5" s="324"/>
      <c r="G5" s="324"/>
      <c r="H5" s="324"/>
      <c r="I5" s="324"/>
      <c r="J5" s="324"/>
      <c r="K5" s="324"/>
    </row>
    <row r="6" spans="1:14" ht="21" customHeight="1">
      <c r="A6" s="703" t="s">
        <v>295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</row>
    <row r="7" spans="1:14" ht="12.75" customHeight="1">
      <c r="A7" s="380" t="s">
        <v>307</v>
      </c>
      <c r="B7" s="380"/>
      <c r="C7" s="380"/>
      <c r="D7" s="381"/>
      <c r="E7" s="382"/>
      <c r="F7" s="382"/>
      <c r="G7" s="382"/>
      <c r="H7" s="382"/>
      <c r="I7" s="382"/>
      <c r="J7" s="382"/>
      <c r="K7" s="382"/>
    </row>
    <row r="8" spans="1:14" ht="12.75" customHeight="1">
      <c r="A8" s="151" t="s">
        <v>279</v>
      </c>
      <c r="B8" s="325" t="s">
        <v>276</v>
      </c>
      <c r="C8" s="325">
        <v>0</v>
      </c>
      <c r="D8" s="325">
        <v>0</v>
      </c>
      <c r="E8" s="143">
        <v>45859.980109999997</v>
      </c>
      <c r="F8" s="143">
        <v>50859.980109999997</v>
      </c>
      <c r="G8" s="143">
        <v>50859.980109999997</v>
      </c>
      <c r="H8" s="345">
        <v>70706.579440000001</v>
      </c>
      <c r="I8" s="345">
        <v>119640.78975000003</v>
      </c>
      <c r="J8" s="357">
        <v>162942.42122000002</v>
      </c>
      <c r="K8" s="366">
        <v>151341.81537</v>
      </c>
    </row>
    <row r="9" spans="1:14" ht="12.75" customHeight="1">
      <c r="A9" s="151" t="s">
        <v>280</v>
      </c>
      <c r="B9" s="325" t="s">
        <v>276</v>
      </c>
      <c r="C9" s="325">
        <v>0</v>
      </c>
      <c r="D9" s="325">
        <v>0</v>
      </c>
      <c r="E9" s="143">
        <v>0</v>
      </c>
      <c r="F9" s="143">
        <v>12204.122690000002</v>
      </c>
      <c r="G9" s="143">
        <v>27677.14284</v>
      </c>
      <c r="H9" s="345">
        <v>40937.725990000006</v>
      </c>
      <c r="I9" s="345">
        <v>72345.121350000001</v>
      </c>
      <c r="J9" s="357">
        <v>91850.417319999993</v>
      </c>
      <c r="K9" s="366">
        <v>107586.28555999999</v>
      </c>
    </row>
    <row r="10" spans="1:14" ht="12.75" customHeight="1">
      <c r="A10" s="151" t="s">
        <v>281</v>
      </c>
      <c r="B10" s="383" t="s">
        <v>282</v>
      </c>
      <c r="C10" s="384">
        <v>0</v>
      </c>
      <c r="D10" s="384">
        <v>0</v>
      </c>
      <c r="E10" s="359">
        <v>0</v>
      </c>
      <c r="F10" s="359">
        <v>23.995531778826699</v>
      </c>
      <c r="G10" s="328">
        <v>54.418312355097001</v>
      </c>
      <c r="H10" s="328">
        <v>57.9</v>
      </c>
      <c r="I10" s="328">
        <v>60.468608992945896</v>
      </c>
      <c r="J10" s="329">
        <v>56.4</v>
      </c>
      <c r="K10" s="137">
        <v>71.099999999999994</v>
      </c>
    </row>
    <row r="11" spans="1:14" ht="21" customHeight="1">
      <c r="A11" s="703" t="s">
        <v>296</v>
      </c>
      <c r="B11" s="703"/>
      <c r="C11" s="703"/>
      <c r="D11" s="703"/>
      <c r="E11" s="703"/>
      <c r="F11" s="703"/>
      <c r="G11" s="703"/>
      <c r="H11" s="703"/>
      <c r="I11" s="703"/>
      <c r="J11" s="703"/>
      <c r="K11" s="703"/>
    </row>
    <row r="12" spans="1:14" ht="12.75" customHeight="1">
      <c r="A12" s="380" t="s">
        <v>308</v>
      </c>
      <c r="B12" s="380"/>
      <c r="C12" s="380"/>
      <c r="D12" s="381"/>
      <c r="E12" s="382"/>
      <c r="F12" s="382"/>
      <c r="G12" s="382"/>
      <c r="H12" s="382"/>
      <c r="I12" s="382"/>
      <c r="J12" s="382"/>
      <c r="K12" s="382"/>
    </row>
    <row r="13" spans="1:14" ht="12.75" customHeight="1">
      <c r="A13" s="151" t="s">
        <v>279</v>
      </c>
      <c r="B13" s="325" t="s">
        <v>276</v>
      </c>
      <c r="C13" s="325">
        <v>0</v>
      </c>
      <c r="D13" s="325">
        <v>0</v>
      </c>
      <c r="E13" s="325">
        <v>0</v>
      </c>
      <c r="F13" s="325">
        <v>0</v>
      </c>
      <c r="G13" s="325">
        <v>0</v>
      </c>
      <c r="H13" s="325">
        <v>0</v>
      </c>
      <c r="I13" s="345">
        <v>2175.3765899999999</v>
      </c>
      <c r="J13" s="357">
        <v>2347.76028</v>
      </c>
      <c r="K13" s="357">
        <v>2881.8038500000002</v>
      </c>
    </row>
    <row r="14" spans="1:14" ht="12.75" customHeight="1">
      <c r="A14" s="151" t="s">
        <v>280</v>
      </c>
      <c r="B14" s="325" t="s">
        <v>276</v>
      </c>
      <c r="C14" s="325">
        <v>0</v>
      </c>
      <c r="D14" s="325">
        <v>0</v>
      </c>
      <c r="E14" s="325">
        <v>0</v>
      </c>
      <c r="F14" s="325">
        <v>0</v>
      </c>
      <c r="G14" s="325">
        <v>0</v>
      </c>
      <c r="H14" s="325">
        <v>0</v>
      </c>
      <c r="I14" s="345">
        <v>259.98352999999997</v>
      </c>
      <c r="J14" s="357">
        <v>875.31329999999991</v>
      </c>
      <c r="K14" s="357">
        <v>1810.7214400000003</v>
      </c>
    </row>
    <row r="15" spans="1:14" ht="12.75" customHeight="1">
      <c r="A15" s="151" t="s">
        <v>281</v>
      </c>
      <c r="B15" s="383" t="s">
        <v>282</v>
      </c>
      <c r="C15" s="384">
        <v>0</v>
      </c>
      <c r="D15" s="384">
        <v>0</v>
      </c>
      <c r="E15" s="384">
        <v>0</v>
      </c>
      <c r="F15" s="384">
        <v>0</v>
      </c>
      <c r="G15" s="384">
        <v>0</v>
      </c>
      <c r="H15" s="384">
        <v>0</v>
      </c>
      <c r="I15" s="384">
        <v>11.951196459276046</v>
      </c>
      <c r="J15" s="329">
        <v>37.299999999999997</v>
      </c>
      <c r="K15" s="329">
        <v>62.8</v>
      </c>
    </row>
    <row r="16" spans="1:14" ht="21" customHeight="1">
      <c r="A16" s="703" t="s">
        <v>297</v>
      </c>
      <c r="B16" s="703"/>
      <c r="C16" s="703"/>
      <c r="D16" s="703"/>
      <c r="E16" s="703"/>
      <c r="F16" s="703"/>
      <c r="G16" s="703"/>
      <c r="H16" s="703"/>
      <c r="I16" s="703"/>
      <c r="J16" s="703"/>
      <c r="K16" s="703"/>
    </row>
    <row r="17" spans="1:11" ht="12.75" customHeight="1">
      <c r="A17" s="385" t="s">
        <v>309</v>
      </c>
      <c r="B17" s="385"/>
      <c r="C17" s="385"/>
      <c r="D17" s="381"/>
      <c r="E17" s="382"/>
      <c r="F17" s="382"/>
      <c r="G17" s="382"/>
      <c r="H17" s="382"/>
      <c r="I17" s="382"/>
      <c r="J17" s="382"/>
      <c r="K17" s="382"/>
    </row>
    <row r="18" spans="1:11" ht="12.75" customHeight="1">
      <c r="A18" s="151" t="s">
        <v>279</v>
      </c>
      <c r="B18" s="325" t="s">
        <v>276</v>
      </c>
      <c r="C18" s="325">
        <v>0</v>
      </c>
      <c r="D18" s="325">
        <v>0</v>
      </c>
      <c r="E18" s="143">
        <v>935.72249999999997</v>
      </c>
      <c r="F18" s="143">
        <v>138781.35131999999</v>
      </c>
      <c r="G18" s="143">
        <v>154377.19946000006</v>
      </c>
      <c r="H18" s="357">
        <v>228842.85859000002</v>
      </c>
      <c r="I18" s="357">
        <v>248133.42496999996</v>
      </c>
      <c r="J18" s="357">
        <v>242209.99168000004</v>
      </c>
      <c r="K18" s="366">
        <v>220509.60279999999</v>
      </c>
    </row>
    <row r="19" spans="1:11" ht="12.75" customHeight="1">
      <c r="A19" s="151" t="s">
        <v>280</v>
      </c>
      <c r="B19" s="325" t="s">
        <v>276</v>
      </c>
      <c r="C19" s="325">
        <v>0</v>
      </c>
      <c r="D19" s="325">
        <v>0</v>
      </c>
      <c r="E19" s="143">
        <v>0</v>
      </c>
      <c r="F19" s="143">
        <v>418.84087999999997</v>
      </c>
      <c r="G19" s="143">
        <v>5497.3458199999995</v>
      </c>
      <c r="H19" s="357">
        <v>19829.228529999997</v>
      </c>
      <c r="I19" s="357">
        <v>59436.673240000004</v>
      </c>
      <c r="J19" s="357">
        <v>113288.22216999994</v>
      </c>
      <c r="K19" s="366">
        <v>155566.69663000002</v>
      </c>
    </row>
    <row r="20" spans="1:11" ht="12.75" customHeight="1">
      <c r="A20" s="151" t="s">
        <v>281</v>
      </c>
      <c r="B20" s="383" t="s">
        <v>282</v>
      </c>
      <c r="C20" s="384">
        <v>0</v>
      </c>
      <c r="D20" s="384">
        <v>0</v>
      </c>
      <c r="E20" s="359">
        <v>0</v>
      </c>
      <c r="F20" s="359">
        <v>0.30179910774484597</v>
      </c>
      <c r="G20" s="328">
        <v>3.5609829943989801</v>
      </c>
      <c r="H20" s="328">
        <v>8.6999999999999993</v>
      </c>
      <c r="I20" s="328">
        <v>23.953513416093003</v>
      </c>
      <c r="J20" s="328">
        <v>46.8</v>
      </c>
      <c r="K20" s="137">
        <v>70.5</v>
      </c>
    </row>
    <row r="21" spans="1:11" ht="12.65" customHeight="1">
      <c r="A21" s="380" t="s">
        <v>310</v>
      </c>
      <c r="B21" s="380"/>
      <c r="C21" s="380"/>
      <c r="D21" s="381"/>
      <c r="E21" s="382"/>
      <c r="F21" s="382"/>
      <c r="G21" s="382"/>
      <c r="H21" s="382"/>
      <c r="I21" s="382"/>
      <c r="J21" s="382"/>
      <c r="K21" s="382"/>
    </row>
    <row r="22" spans="1:11" ht="12.75" customHeight="1">
      <c r="A22" s="151" t="s">
        <v>279</v>
      </c>
      <c r="B22" s="325" t="s">
        <v>276</v>
      </c>
      <c r="C22" s="325">
        <v>0</v>
      </c>
      <c r="D22" s="325">
        <v>0</v>
      </c>
      <c r="E22" s="143">
        <v>991.13400000000001</v>
      </c>
      <c r="F22" s="143">
        <v>51664.670420000002</v>
      </c>
      <c r="G22" s="143">
        <v>75096.105319999959</v>
      </c>
      <c r="H22" s="357">
        <v>94376.10259999994</v>
      </c>
      <c r="I22" s="357">
        <v>97016.758789999934</v>
      </c>
      <c r="J22" s="357">
        <v>65646.302169999995</v>
      </c>
      <c r="K22" s="366">
        <v>62893.384499999986</v>
      </c>
    </row>
    <row r="23" spans="1:11" ht="12.75" customHeight="1">
      <c r="A23" s="151" t="s">
        <v>280</v>
      </c>
      <c r="B23" s="325" t="s">
        <v>276</v>
      </c>
      <c r="C23" s="325">
        <v>0</v>
      </c>
      <c r="D23" s="325">
        <v>0</v>
      </c>
      <c r="E23" s="143">
        <v>0</v>
      </c>
      <c r="F23" s="143">
        <v>10059.39639</v>
      </c>
      <c r="G23" s="143">
        <v>11484.41137</v>
      </c>
      <c r="H23" s="357">
        <v>14359.91692</v>
      </c>
      <c r="I23" s="357">
        <v>23631.42366</v>
      </c>
      <c r="J23" s="357">
        <v>42141.827539999998</v>
      </c>
      <c r="K23" s="366">
        <v>53404.619890000016</v>
      </c>
    </row>
    <row r="24" spans="1:11" ht="12.75" customHeight="1">
      <c r="A24" s="151" t="s">
        <v>281</v>
      </c>
      <c r="B24" s="383" t="s">
        <v>282</v>
      </c>
      <c r="C24" s="384">
        <v>0</v>
      </c>
      <c r="D24" s="384">
        <v>0</v>
      </c>
      <c r="E24" s="359">
        <v>0</v>
      </c>
      <c r="F24" s="359">
        <v>19.5</v>
      </c>
      <c r="G24" s="328">
        <v>15.2929520393402</v>
      </c>
      <c r="H24" s="329">
        <v>15.2</v>
      </c>
      <c r="I24" s="329">
        <v>24.358084061694942</v>
      </c>
      <c r="J24" s="329">
        <v>64.2</v>
      </c>
      <c r="K24" s="137">
        <v>84.9</v>
      </c>
    </row>
    <row r="25" spans="1:11" ht="21" customHeight="1">
      <c r="A25" s="703" t="s">
        <v>299</v>
      </c>
      <c r="B25" s="703"/>
      <c r="C25" s="703"/>
      <c r="D25" s="703"/>
      <c r="E25" s="703"/>
      <c r="F25" s="703"/>
      <c r="G25" s="703"/>
      <c r="H25" s="703"/>
      <c r="I25" s="703"/>
      <c r="J25" s="703"/>
      <c r="K25" s="703"/>
    </row>
    <row r="26" spans="1:11">
      <c r="A26" s="380" t="s">
        <v>311</v>
      </c>
      <c r="B26" s="380"/>
      <c r="C26" s="380"/>
      <c r="D26" s="381"/>
      <c r="E26" s="382"/>
      <c r="F26" s="382"/>
      <c r="G26" s="382"/>
      <c r="H26" s="382"/>
      <c r="I26" s="382"/>
      <c r="J26" s="382"/>
      <c r="K26" s="382"/>
    </row>
    <row r="27" spans="1:11" ht="12.75" customHeight="1">
      <c r="A27" s="151" t="s">
        <v>279</v>
      </c>
      <c r="B27" s="325" t="s">
        <v>276</v>
      </c>
      <c r="C27" s="325">
        <v>0</v>
      </c>
      <c r="D27" s="143">
        <v>2195.8113800000001</v>
      </c>
      <c r="E27" s="345">
        <v>21873.594089999999</v>
      </c>
      <c r="F27" s="143">
        <v>56337.344819999962</v>
      </c>
      <c r="G27" s="143">
        <v>139713.16475999993</v>
      </c>
      <c r="H27" s="357">
        <v>223267.12207000004</v>
      </c>
      <c r="I27" s="357">
        <v>294799.84033999982</v>
      </c>
      <c r="J27" s="287">
        <v>338262.6487800004</v>
      </c>
      <c r="K27" s="366">
        <v>364126.48596000019</v>
      </c>
    </row>
    <row r="28" spans="1:11" ht="12.75" customHeight="1">
      <c r="A28" s="151" t="s">
        <v>280</v>
      </c>
      <c r="B28" s="325" t="s">
        <v>276</v>
      </c>
      <c r="C28" s="325">
        <v>0</v>
      </c>
      <c r="D28" s="143">
        <v>0</v>
      </c>
      <c r="E28" s="345">
        <v>1547.1955699999999</v>
      </c>
      <c r="F28" s="143">
        <v>14927.289359999999</v>
      </c>
      <c r="G28" s="143">
        <v>37720.53156000001</v>
      </c>
      <c r="H28" s="357">
        <v>61443.311190000022</v>
      </c>
      <c r="I28" s="357">
        <v>113811.09915999997</v>
      </c>
      <c r="J28" s="287">
        <v>199590.22772</v>
      </c>
      <c r="K28" s="366">
        <v>266994.19415999978</v>
      </c>
    </row>
    <row r="29" spans="1:11" ht="12.75" customHeight="1">
      <c r="A29" s="151" t="s">
        <v>281</v>
      </c>
      <c r="B29" s="383" t="s">
        <v>282</v>
      </c>
      <c r="C29" s="384">
        <v>0</v>
      </c>
      <c r="D29" s="359">
        <v>0</v>
      </c>
      <c r="E29" s="359">
        <v>7.07334863961536</v>
      </c>
      <c r="F29" s="359">
        <v>26.5</v>
      </c>
      <c r="G29" s="328">
        <v>26.998552086910699</v>
      </c>
      <c r="H29" s="328">
        <v>27.5</v>
      </c>
      <c r="I29" s="328">
        <v>38.606228222084134</v>
      </c>
      <c r="J29" s="329">
        <v>59</v>
      </c>
      <c r="K29" s="137">
        <v>73.3</v>
      </c>
    </row>
    <row r="30" spans="1:11" ht="12.75" customHeight="1">
      <c r="A30" s="380" t="s">
        <v>312</v>
      </c>
      <c r="B30" s="380"/>
      <c r="C30" s="380"/>
      <c r="D30" s="381"/>
      <c r="E30" s="382"/>
      <c r="F30" s="382"/>
      <c r="G30" s="382"/>
      <c r="H30" s="382"/>
      <c r="I30" s="382"/>
      <c r="J30" s="382"/>
      <c r="K30" s="382"/>
    </row>
    <row r="31" spans="1:11" ht="12.75" customHeight="1">
      <c r="A31" s="151" t="s">
        <v>279</v>
      </c>
      <c r="B31" s="325" t="s">
        <v>276</v>
      </c>
      <c r="C31" s="325">
        <v>0</v>
      </c>
      <c r="D31" s="325">
        <v>0</v>
      </c>
      <c r="E31" s="143">
        <v>4773.6758800000007</v>
      </c>
      <c r="F31" s="143">
        <v>51900.542139999998</v>
      </c>
      <c r="G31" s="143">
        <v>52205.415059999999</v>
      </c>
      <c r="H31" s="357">
        <v>317413.45867999998</v>
      </c>
      <c r="I31" s="357">
        <v>415988.4736599999</v>
      </c>
      <c r="J31" s="287">
        <v>430443.31437999988</v>
      </c>
      <c r="K31" s="366">
        <v>493262.69735000009</v>
      </c>
    </row>
    <row r="32" spans="1:11" ht="12.75" customHeight="1">
      <c r="A32" s="151" t="s">
        <v>280</v>
      </c>
      <c r="B32" s="325" t="s">
        <v>276</v>
      </c>
      <c r="C32" s="325">
        <v>0</v>
      </c>
      <c r="D32" s="325">
        <v>0</v>
      </c>
      <c r="E32" s="143">
        <v>0</v>
      </c>
      <c r="F32" s="143">
        <v>256.10151000000002</v>
      </c>
      <c r="G32" s="143">
        <v>6477.8367999999982</v>
      </c>
      <c r="H32" s="357">
        <v>26298.37098</v>
      </c>
      <c r="I32" s="357">
        <v>43757.326880000001</v>
      </c>
      <c r="J32" s="287">
        <v>125374.64587000001</v>
      </c>
      <c r="K32" s="366">
        <v>286571.86288000003</v>
      </c>
    </row>
    <row r="33" spans="1:11" ht="12.75" customHeight="1">
      <c r="A33" s="151" t="s">
        <v>281</v>
      </c>
      <c r="B33" s="383" t="s">
        <v>282</v>
      </c>
      <c r="C33" s="384">
        <v>0</v>
      </c>
      <c r="D33" s="384">
        <v>0</v>
      </c>
      <c r="E33" s="359">
        <v>0</v>
      </c>
      <c r="F33" s="359">
        <v>0.5</v>
      </c>
      <c r="G33" s="328">
        <v>12.408361838623399</v>
      </c>
      <c r="H33" s="329">
        <v>8.3000000000000007</v>
      </c>
      <c r="I33" s="329">
        <v>10.518879644671166</v>
      </c>
      <c r="J33" s="329">
        <v>29.1</v>
      </c>
      <c r="K33" s="137">
        <v>58.1</v>
      </c>
    </row>
    <row r="34" spans="1:11" ht="6" customHeight="1">
      <c r="A34" s="173"/>
      <c r="B34" s="173"/>
      <c r="C34" s="173"/>
      <c r="D34" s="309"/>
      <c r="E34" s="309"/>
      <c r="F34" s="309"/>
      <c r="G34" s="309"/>
      <c r="H34" s="309"/>
      <c r="I34" s="309"/>
      <c r="J34" s="309"/>
      <c r="K34" s="309"/>
    </row>
    <row r="35" spans="1:11" ht="13.5" customHeight="1">
      <c r="A35" s="699" t="s">
        <v>293</v>
      </c>
      <c r="B35" s="652" t="s">
        <v>125</v>
      </c>
      <c r="C35" s="695" t="s">
        <v>275</v>
      </c>
      <c r="D35" s="696"/>
      <c r="E35" s="696"/>
      <c r="F35" s="696"/>
      <c r="G35" s="696"/>
      <c r="H35" s="696"/>
      <c r="I35" s="696"/>
      <c r="J35" s="696"/>
      <c r="K35" s="696"/>
    </row>
    <row r="36" spans="1:11" ht="11.25" customHeight="1">
      <c r="A36" s="699"/>
      <c r="B36" s="652"/>
      <c r="C36" s="321">
        <v>2014</v>
      </c>
      <c r="D36" s="321">
        <v>2015</v>
      </c>
      <c r="E36" s="321">
        <v>2016</v>
      </c>
      <c r="F36" s="322">
        <v>2017</v>
      </c>
      <c r="G36" s="322">
        <v>2018</v>
      </c>
      <c r="H36" s="322">
        <v>2019</v>
      </c>
      <c r="I36" s="322">
        <v>2020</v>
      </c>
      <c r="J36" s="322">
        <v>2021</v>
      </c>
      <c r="K36" s="322">
        <v>2022</v>
      </c>
    </row>
    <row r="37" spans="1:11" ht="4.5" customHeight="1">
      <c r="A37" s="331"/>
      <c r="B37" s="331"/>
      <c r="C37" s="331"/>
      <c r="D37" s="331"/>
      <c r="E37" s="331"/>
      <c r="F37" s="331"/>
      <c r="G37" s="331"/>
      <c r="H37" s="331"/>
      <c r="I37" s="331"/>
      <c r="J37" s="331"/>
      <c r="K37" s="331"/>
    </row>
    <row r="38" spans="1:11" ht="21" customHeight="1">
      <c r="A38" s="703" t="s">
        <v>300</v>
      </c>
      <c r="B38" s="703"/>
      <c r="C38" s="703"/>
      <c r="D38" s="703"/>
      <c r="E38" s="703"/>
      <c r="F38" s="703"/>
      <c r="G38" s="703"/>
      <c r="H38" s="703"/>
      <c r="I38" s="703"/>
      <c r="J38" s="703"/>
      <c r="K38" s="703"/>
    </row>
    <row r="39" spans="1:11" ht="12.75" customHeight="1">
      <c r="A39" s="380" t="s">
        <v>313</v>
      </c>
      <c r="B39" s="380"/>
      <c r="C39" s="380"/>
      <c r="D39" s="381"/>
      <c r="E39" s="382"/>
      <c r="F39" s="382"/>
      <c r="G39" s="382"/>
      <c r="H39" s="382"/>
      <c r="I39" s="382"/>
      <c r="J39" s="382"/>
      <c r="K39" s="382"/>
    </row>
    <row r="40" spans="1:11" ht="12.75" customHeight="1">
      <c r="A40" s="151" t="s">
        <v>279</v>
      </c>
      <c r="B40" s="325" t="s">
        <v>276</v>
      </c>
      <c r="C40" s="325">
        <v>0</v>
      </c>
      <c r="D40" s="365">
        <v>551.649</v>
      </c>
      <c r="E40" s="143">
        <v>7676.2257099999997</v>
      </c>
      <c r="F40" s="143">
        <v>11074.514120000002</v>
      </c>
      <c r="G40" s="143">
        <v>15184.727879999999</v>
      </c>
      <c r="H40" s="357">
        <v>17559.608510000002</v>
      </c>
      <c r="I40" s="357">
        <v>17367.121650000005</v>
      </c>
      <c r="J40" s="287">
        <v>17623.560229999995</v>
      </c>
      <c r="K40" s="366">
        <v>17143.597070000003</v>
      </c>
    </row>
    <row r="41" spans="1:11" ht="12.75" customHeight="1">
      <c r="A41" s="151" t="s">
        <v>280</v>
      </c>
      <c r="B41" s="325" t="s">
        <v>276</v>
      </c>
      <c r="C41" s="325">
        <v>0</v>
      </c>
      <c r="D41" s="365">
        <v>0</v>
      </c>
      <c r="E41" s="143">
        <v>296.85750999999999</v>
      </c>
      <c r="F41" s="143">
        <v>3670.0692000000008</v>
      </c>
      <c r="G41" s="143">
        <v>6340.4442600000002</v>
      </c>
      <c r="H41" s="357">
        <v>9272.5930600000011</v>
      </c>
      <c r="I41" s="357">
        <v>12277.091200000003</v>
      </c>
      <c r="J41" s="287">
        <v>15025.442900000002</v>
      </c>
      <c r="K41" s="366">
        <v>15650.377970000001</v>
      </c>
    </row>
    <row r="42" spans="1:11" ht="12.75" customHeight="1">
      <c r="A42" s="151" t="s">
        <v>281</v>
      </c>
      <c r="B42" s="383" t="s">
        <v>282</v>
      </c>
      <c r="C42" s="384">
        <v>0</v>
      </c>
      <c r="D42" s="359">
        <v>0</v>
      </c>
      <c r="E42" s="359">
        <v>3.8672326898006202</v>
      </c>
      <c r="F42" s="359">
        <v>33.139776248711797</v>
      </c>
      <c r="G42" s="328">
        <v>41.755402599944397</v>
      </c>
      <c r="H42" s="328">
        <v>52.8</v>
      </c>
      <c r="I42" s="328">
        <v>70.691571392315311</v>
      </c>
      <c r="J42" s="329">
        <v>85.3</v>
      </c>
      <c r="K42" s="137">
        <v>91.3</v>
      </c>
    </row>
    <row r="43" spans="1:11" ht="21" customHeight="1">
      <c r="A43" s="703" t="s">
        <v>301</v>
      </c>
      <c r="B43" s="703"/>
      <c r="C43" s="703"/>
      <c r="D43" s="703"/>
      <c r="E43" s="703"/>
      <c r="F43" s="703"/>
      <c r="G43" s="703"/>
      <c r="H43" s="703"/>
      <c r="I43" s="703"/>
      <c r="J43" s="703"/>
      <c r="K43" s="703"/>
    </row>
    <row r="44" spans="1:11" ht="12.75" customHeight="1">
      <c r="A44" s="380" t="s">
        <v>314</v>
      </c>
      <c r="B44" s="380"/>
      <c r="C44" s="380"/>
      <c r="D44" s="381"/>
      <c r="E44" s="382"/>
      <c r="F44" s="382"/>
      <c r="G44" s="382"/>
      <c r="H44" s="382"/>
      <c r="I44" s="382"/>
      <c r="J44" s="382"/>
      <c r="K44" s="382"/>
    </row>
    <row r="45" spans="1:11" ht="12.75" customHeight="1">
      <c r="A45" s="151" t="s">
        <v>279</v>
      </c>
      <c r="B45" s="325" t="s">
        <v>276</v>
      </c>
      <c r="C45" s="325">
        <v>0</v>
      </c>
      <c r="D45" s="365">
        <v>18341.353440000003</v>
      </c>
      <c r="E45" s="365">
        <v>60517.534080000012</v>
      </c>
      <c r="F45" s="365">
        <v>102240.30201999997</v>
      </c>
      <c r="G45" s="143">
        <v>103705.78027999998</v>
      </c>
      <c r="H45" s="357">
        <v>129418.39481000003</v>
      </c>
      <c r="I45" s="357">
        <v>127912.43525000001</v>
      </c>
      <c r="J45" s="287">
        <v>128257.94009000005</v>
      </c>
      <c r="K45" s="366">
        <v>124560.52603000004</v>
      </c>
    </row>
    <row r="46" spans="1:11" ht="12.75" customHeight="1">
      <c r="A46" s="151" t="s">
        <v>280</v>
      </c>
      <c r="B46" s="325" t="s">
        <v>276</v>
      </c>
      <c r="C46" s="325">
        <v>0</v>
      </c>
      <c r="D46" s="365">
        <v>0</v>
      </c>
      <c r="E46" s="365">
        <v>1851.9633499999998</v>
      </c>
      <c r="F46" s="365">
        <v>17871.441750000005</v>
      </c>
      <c r="G46" s="143">
        <v>38362.927260000004</v>
      </c>
      <c r="H46" s="357">
        <v>53580.020580000011</v>
      </c>
      <c r="I46" s="357">
        <v>74607.18912000001</v>
      </c>
      <c r="J46" s="287">
        <v>104346.68364999999</v>
      </c>
      <c r="K46" s="366">
        <v>119084.05902</v>
      </c>
    </row>
    <row r="47" spans="1:11" ht="12.75" customHeight="1">
      <c r="A47" s="151" t="s">
        <v>281</v>
      </c>
      <c r="B47" s="383" t="s">
        <v>282</v>
      </c>
      <c r="C47" s="384">
        <v>0</v>
      </c>
      <c r="D47" s="359">
        <v>0</v>
      </c>
      <c r="E47" s="359">
        <v>3.0602095378701799</v>
      </c>
      <c r="F47" s="359">
        <v>17.5</v>
      </c>
      <c r="G47" s="328">
        <v>36.992081980794303</v>
      </c>
      <c r="H47" s="328">
        <v>41.4</v>
      </c>
      <c r="I47" s="328">
        <v>58.326767819081141</v>
      </c>
      <c r="J47" s="329">
        <v>81.400000000000006</v>
      </c>
      <c r="K47" s="137">
        <v>95.6</v>
      </c>
    </row>
    <row r="48" spans="1:11" ht="12.75" customHeight="1">
      <c r="A48" s="380" t="s">
        <v>315</v>
      </c>
      <c r="B48" s="380"/>
      <c r="C48" s="380"/>
      <c r="D48" s="381"/>
      <c r="E48" s="382"/>
      <c r="F48" s="382"/>
      <c r="G48" s="382"/>
      <c r="H48" s="382"/>
      <c r="I48" s="382"/>
      <c r="J48" s="382"/>
      <c r="K48" s="382"/>
    </row>
    <row r="49" spans="1:11" ht="12.75" customHeight="1">
      <c r="A49" s="151" t="s">
        <v>279</v>
      </c>
      <c r="B49" s="325" t="s">
        <v>276</v>
      </c>
      <c r="C49" s="325">
        <v>0</v>
      </c>
      <c r="D49" s="365">
        <v>43171.256559999994</v>
      </c>
      <c r="E49" s="365">
        <v>114749.66180999996</v>
      </c>
      <c r="F49" s="365">
        <v>243061.20541999993</v>
      </c>
      <c r="G49" s="143">
        <v>271010.57308999996</v>
      </c>
      <c r="H49" s="357">
        <v>284360.17125000013</v>
      </c>
      <c r="I49" s="357">
        <v>317530.56017000007</v>
      </c>
      <c r="J49" s="287">
        <v>330802.55064000015</v>
      </c>
      <c r="K49" s="366">
        <v>330026.64335000009</v>
      </c>
    </row>
    <row r="50" spans="1:11" ht="12.75" customHeight="1">
      <c r="A50" s="151" t="s">
        <v>280</v>
      </c>
      <c r="B50" s="325" t="s">
        <v>276</v>
      </c>
      <c r="C50" s="325">
        <v>0</v>
      </c>
      <c r="D50" s="365">
        <v>906.40687000000014</v>
      </c>
      <c r="E50" s="365">
        <v>29735.527690000003</v>
      </c>
      <c r="F50" s="365">
        <v>57952.689489999975</v>
      </c>
      <c r="G50" s="143">
        <v>107764.67528000004</v>
      </c>
      <c r="H50" s="357">
        <v>163548.89373000004</v>
      </c>
      <c r="I50" s="357">
        <v>203720.60060999994</v>
      </c>
      <c r="J50" s="287">
        <v>263469.30628000008</v>
      </c>
      <c r="K50" s="366">
        <v>297285.30015000002</v>
      </c>
    </row>
    <row r="51" spans="1:11" ht="12.75" customHeight="1">
      <c r="A51" s="151" t="s">
        <v>281</v>
      </c>
      <c r="B51" s="383" t="s">
        <v>282</v>
      </c>
      <c r="C51" s="384">
        <v>0</v>
      </c>
      <c r="D51" s="359">
        <v>2.0995610093958299</v>
      </c>
      <c r="E51" s="359">
        <v>25.9133902627403</v>
      </c>
      <c r="F51" s="359">
        <v>23.842838016811498</v>
      </c>
      <c r="G51" s="328">
        <v>39.764011437373902</v>
      </c>
      <c r="H51" s="329">
        <v>57.5</v>
      </c>
      <c r="I51" s="329">
        <v>64.157793347806162</v>
      </c>
      <c r="J51" s="329">
        <v>79.599999999999994</v>
      </c>
      <c r="K51" s="137">
        <v>90.1</v>
      </c>
    </row>
    <row r="52" spans="1:11" ht="6" customHeight="1"/>
    <row r="53" spans="1:11">
      <c r="A53" s="699" t="s">
        <v>294</v>
      </c>
      <c r="B53" s="652" t="s">
        <v>125</v>
      </c>
      <c r="C53" s="695" t="s">
        <v>503</v>
      </c>
      <c r="D53" s="696"/>
      <c r="E53" s="696"/>
      <c r="F53" s="696"/>
      <c r="G53" s="696"/>
      <c r="H53" s="696"/>
      <c r="I53" s="696"/>
      <c r="J53" s="696"/>
      <c r="K53" s="696"/>
    </row>
    <row r="54" spans="1:11">
      <c r="A54" s="699"/>
      <c r="B54" s="652"/>
      <c r="C54" s="321">
        <v>2014</v>
      </c>
      <c r="D54" s="321">
        <v>2015</v>
      </c>
      <c r="E54" s="321">
        <v>2016</v>
      </c>
      <c r="F54" s="322">
        <v>2017</v>
      </c>
      <c r="G54" s="322">
        <v>2018</v>
      </c>
      <c r="H54" s="322">
        <v>2019</v>
      </c>
      <c r="I54" s="322">
        <v>2020</v>
      </c>
      <c r="J54" s="322">
        <v>2021</v>
      </c>
      <c r="K54" s="322">
        <v>2022</v>
      </c>
    </row>
    <row r="55" spans="1:11" ht="5.15" customHeight="1">
      <c r="A55" s="336"/>
      <c r="B55" s="336"/>
      <c r="C55" s="336"/>
      <c r="D55" s="331"/>
      <c r="E55" s="331"/>
      <c r="F55" s="331"/>
      <c r="G55" s="331"/>
      <c r="H55" s="331"/>
      <c r="I55" s="331"/>
      <c r="J55" s="331"/>
      <c r="K55" s="331"/>
    </row>
    <row r="56" spans="1:11" ht="21" customHeight="1">
      <c r="A56" s="703" t="s">
        <v>302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</row>
    <row r="57" spans="1:11">
      <c r="A57" s="386" t="s">
        <v>316</v>
      </c>
      <c r="B57" s="387"/>
      <c r="C57" s="387"/>
      <c r="D57" s="388"/>
      <c r="E57" s="388"/>
      <c r="F57" s="388"/>
      <c r="G57" s="388"/>
      <c r="H57" s="388"/>
      <c r="I57" s="388"/>
      <c r="J57" s="388"/>
      <c r="K57" s="389"/>
    </row>
    <row r="58" spans="1:11">
      <c r="A58" s="151" t="s">
        <v>279</v>
      </c>
      <c r="B58" s="325" t="s">
        <v>276</v>
      </c>
      <c r="C58" s="325">
        <v>0</v>
      </c>
      <c r="D58" s="365">
        <v>5705.1819599999999</v>
      </c>
      <c r="E58" s="143">
        <v>129917.11063999998</v>
      </c>
      <c r="F58" s="143">
        <v>214524.89927000005</v>
      </c>
      <c r="G58" s="143">
        <v>212900.28043999989</v>
      </c>
      <c r="H58" s="357">
        <v>247332.33907999998</v>
      </c>
      <c r="I58" s="357">
        <v>288263.53783999995</v>
      </c>
      <c r="J58" s="357">
        <v>353049.90792999999</v>
      </c>
      <c r="K58" s="366">
        <v>340384.68971000006</v>
      </c>
    </row>
    <row r="59" spans="1:11">
      <c r="A59" s="151" t="s">
        <v>280</v>
      </c>
      <c r="B59" s="325" t="s">
        <v>276</v>
      </c>
      <c r="C59" s="325">
        <v>0</v>
      </c>
      <c r="D59" s="365">
        <v>31.311689999999999</v>
      </c>
      <c r="E59" s="143">
        <v>3441.7746700000002</v>
      </c>
      <c r="F59" s="143">
        <v>8830.0818100000015</v>
      </c>
      <c r="G59" s="143">
        <v>42205.722590000012</v>
      </c>
      <c r="H59" s="357">
        <v>85031.172539999985</v>
      </c>
      <c r="I59" s="357">
        <v>123564.90185000001</v>
      </c>
      <c r="J59" s="357">
        <v>176717.83991000004</v>
      </c>
      <c r="K59" s="366">
        <v>242461.43156999993</v>
      </c>
    </row>
    <row r="60" spans="1:11">
      <c r="A60" s="151" t="s">
        <v>281</v>
      </c>
      <c r="B60" s="383" t="s">
        <v>282</v>
      </c>
      <c r="C60" s="384">
        <v>0</v>
      </c>
      <c r="D60" s="367">
        <v>0.54882894567660701</v>
      </c>
      <c r="E60" s="367">
        <v>2.64920813974777</v>
      </c>
      <c r="F60" s="367">
        <v>4.1161104561976698</v>
      </c>
      <c r="G60" s="368">
        <v>19.824174257907799</v>
      </c>
      <c r="H60" s="328">
        <v>34.4</v>
      </c>
      <c r="I60" s="328">
        <v>42.865255445031153</v>
      </c>
      <c r="J60" s="329">
        <v>50.1</v>
      </c>
      <c r="K60" s="137">
        <v>71.2</v>
      </c>
    </row>
    <row r="61" spans="1:11" ht="21" customHeight="1">
      <c r="A61" s="703" t="s">
        <v>303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</row>
    <row r="62" spans="1:11">
      <c r="A62" s="704" t="s">
        <v>317</v>
      </c>
      <c r="B62" s="704"/>
      <c r="C62" s="704"/>
      <c r="D62" s="704"/>
      <c r="E62" s="704"/>
      <c r="F62" s="704"/>
      <c r="G62" s="704"/>
      <c r="H62" s="704"/>
      <c r="I62" s="704"/>
      <c r="J62" s="704"/>
      <c r="K62" s="704"/>
    </row>
    <row r="63" spans="1:11">
      <c r="A63" s="276" t="s">
        <v>279</v>
      </c>
      <c r="B63" s="325" t="s">
        <v>276</v>
      </c>
      <c r="C63" s="325">
        <v>0</v>
      </c>
      <c r="D63" s="365">
        <v>27590.258880000001</v>
      </c>
      <c r="E63" s="365">
        <v>270439.1551400001</v>
      </c>
      <c r="F63" s="365">
        <v>415343.97812000004</v>
      </c>
      <c r="G63" s="143">
        <v>485069.78431000002</v>
      </c>
      <c r="H63" s="357">
        <v>588649.45461000036</v>
      </c>
      <c r="I63" s="357">
        <v>617526.33136000042</v>
      </c>
      <c r="J63" s="357">
        <v>656462.0544600006</v>
      </c>
      <c r="K63" s="357">
        <v>686143.33636999957</v>
      </c>
    </row>
    <row r="64" spans="1:11">
      <c r="A64" s="276" t="s">
        <v>280</v>
      </c>
      <c r="B64" s="325" t="s">
        <v>276</v>
      </c>
      <c r="C64" s="325">
        <v>0</v>
      </c>
      <c r="D64" s="365">
        <v>0</v>
      </c>
      <c r="E64" s="365">
        <v>20275.640519999994</v>
      </c>
      <c r="F64" s="365">
        <v>92495.97080999997</v>
      </c>
      <c r="G64" s="143">
        <v>207951.94907000006</v>
      </c>
      <c r="H64" s="357">
        <v>311960.69784999982</v>
      </c>
      <c r="I64" s="357">
        <v>401407.5741999998</v>
      </c>
      <c r="J64" s="357">
        <v>479550.06808999955</v>
      </c>
      <c r="K64" s="357">
        <v>575353.5050099995</v>
      </c>
    </row>
    <row r="65" spans="1:11">
      <c r="A65" s="276" t="s">
        <v>281</v>
      </c>
      <c r="B65" s="383" t="s">
        <v>282</v>
      </c>
      <c r="C65" s="384">
        <v>0</v>
      </c>
      <c r="D65" s="367">
        <v>0</v>
      </c>
      <c r="E65" s="367">
        <v>7.5</v>
      </c>
      <c r="F65" s="367">
        <v>22.269727185806499</v>
      </c>
      <c r="G65" s="368">
        <v>42.8705220973116</v>
      </c>
      <c r="H65" s="328">
        <v>53</v>
      </c>
      <c r="I65" s="328">
        <v>65.002503345236391</v>
      </c>
      <c r="J65" s="329">
        <v>73.099999999999994</v>
      </c>
      <c r="K65" s="329">
        <v>83.9</v>
      </c>
    </row>
    <row r="66" spans="1:11">
      <c r="A66" s="704" t="s">
        <v>318</v>
      </c>
      <c r="B66" s="704"/>
      <c r="C66" s="704"/>
      <c r="D66" s="704"/>
      <c r="E66" s="704"/>
      <c r="F66" s="704"/>
      <c r="G66" s="704"/>
      <c r="H66" s="704"/>
      <c r="I66" s="704"/>
      <c r="J66" s="704"/>
      <c r="K66" s="704"/>
    </row>
    <row r="67" spans="1:11">
      <c r="A67" s="276" t="s">
        <v>279</v>
      </c>
      <c r="B67" s="325" t="s">
        <v>276</v>
      </c>
      <c r="C67" s="325">
        <v>0</v>
      </c>
      <c r="D67" s="365">
        <v>4271.9120800000001</v>
      </c>
      <c r="E67" s="143">
        <v>7241.3870199999992</v>
      </c>
      <c r="F67" s="143">
        <v>7241.3870199999992</v>
      </c>
      <c r="G67" s="143">
        <v>7232.1388799999986</v>
      </c>
      <c r="H67" s="357">
        <v>6146.2169999999996</v>
      </c>
      <c r="I67" s="357">
        <v>6104.8917300000003</v>
      </c>
      <c r="J67" s="357">
        <v>6145.3908200000005</v>
      </c>
      <c r="K67" s="357">
        <v>6145.3908200000005</v>
      </c>
    </row>
    <row r="68" spans="1:11">
      <c r="A68" s="276" t="s">
        <v>280</v>
      </c>
      <c r="B68" s="325" t="s">
        <v>276</v>
      </c>
      <c r="C68" s="325">
        <v>0</v>
      </c>
      <c r="D68" s="365">
        <v>0</v>
      </c>
      <c r="E68" s="143">
        <v>578.89710000000002</v>
      </c>
      <c r="F68" s="143">
        <v>2733.8506299999999</v>
      </c>
      <c r="G68" s="143">
        <v>3754.3385600000001</v>
      </c>
      <c r="H68" s="357">
        <v>5109.3110499999984</v>
      </c>
      <c r="I68" s="357">
        <v>6044.0388200000007</v>
      </c>
      <c r="J68" s="357">
        <v>6145.3908200000005</v>
      </c>
      <c r="K68" s="357">
        <v>6145.3908200000005</v>
      </c>
    </row>
    <row r="69" spans="1:11">
      <c r="A69" s="276" t="s">
        <v>281</v>
      </c>
      <c r="B69" s="383" t="s">
        <v>282</v>
      </c>
      <c r="C69" s="384">
        <v>0</v>
      </c>
      <c r="D69" s="368">
        <v>0</v>
      </c>
      <c r="E69" s="368">
        <v>7.9942847744657604</v>
      </c>
      <c r="F69" s="368">
        <v>37.753135172162096</v>
      </c>
      <c r="G69" s="384">
        <v>51.911870364967299</v>
      </c>
      <c r="H69" s="329">
        <v>83.1</v>
      </c>
      <c r="I69" s="329">
        <v>99.003210659724516</v>
      </c>
      <c r="J69" s="329">
        <v>100</v>
      </c>
      <c r="K69" s="329">
        <v>100</v>
      </c>
    </row>
    <row r="70" spans="1:11" ht="21" customHeight="1">
      <c r="A70" s="390" t="s">
        <v>304</v>
      </c>
      <c r="B70" s="390"/>
      <c r="C70" s="390"/>
      <c r="D70" s="390"/>
      <c r="E70" s="390"/>
      <c r="F70" s="390"/>
      <c r="G70" s="390"/>
      <c r="H70" s="390"/>
      <c r="I70" s="390"/>
      <c r="J70" s="390"/>
      <c r="K70" s="391"/>
    </row>
    <row r="71" spans="1:11">
      <c r="A71" s="704" t="s">
        <v>319</v>
      </c>
      <c r="B71" s="704"/>
      <c r="C71" s="704"/>
      <c r="D71" s="704"/>
      <c r="E71" s="704"/>
      <c r="F71" s="704"/>
      <c r="G71" s="704"/>
      <c r="H71" s="704"/>
      <c r="I71" s="704"/>
      <c r="J71" s="704"/>
      <c r="K71" s="704"/>
    </row>
    <row r="72" spans="1:11">
      <c r="A72" s="276" t="s">
        <v>279</v>
      </c>
      <c r="B72" s="325" t="s">
        <v>276</v>
      </c>
      <c r="C72" s="325">
        <v>0</v>
      </c>
      <c r="D72" s="325">
        <v>0</v>
      </c>
      <c r="E72" s="143">
        <v>59928.777350000004</v>
      </c>
      <c r="F72" s="143">
        <v>168789.79915999997</v>
      </c>
      <c r="G72" s="143">
        <v>191748.61534999989</v>
      </c>
      <c r="H72" s="357">
        <v>242195.38415000003</v>
      </c>
      <c r="I72" s="357">
        <v>297499.4603200003</v>
      </c>
      <c r="J72" s="357">
        <v>367121.34334999998</v>
      </c>
      <c r="K72" s="366">
        <v>381865.65814999997</v>
      </c>
    </row>
    <row r="73" spans="1:11">
      <c r="A73" s="276" t="s">
        <v>280</v>
      </c>
      <c r="B73" s="325" t="s">
        <v>276</v>
      </c>
      <c r="C73" s="325">
        <v>0</v>
      </c>
      <c r="D73" s="325">
        <v>0</v>
      </c>
      <c r="E73" s="143">
        <v>1987.2616399999999</v>
      </c>
      <c r="F73" s="143">
        <v>19345.157959999997</v>
      </c>
      <c r="G73" s="143">
        <v>64718.006430000038</v>
      </c>
      <c r="H73" s="357">
        <v>101970.21339999999</v>
      </c>
      <c r="I73" s="357">
        <v>144224.89347999988</v>
      </c>
      <c r="J73" s="357">
        <v>204147.50955999992</v>
      </c>
      <c r="K73" s="366">
        <v>273374.81440999993</v>
      </c>
    </row>
    <row r="74" spans="1:11">
      <c r="A74" s="276" t="s">
        <v>281</v>
      </c>
      <c r="B74" s="383" t="s">
        <v>282</v>
      </c>
      <c r="C74" s="384">
        <v>0</v>
      </c>
      <c r="D74" s="384">
        <v>0</v>
      </c>
      <c r="E74" s="328">
        <v>3.3160390181062098</v>
      </c>
      <c r="F74" s="328">
        <v>11.4</v>
      </c>
      <c r="G74" s="384">
        <v>33.751485668811704</v>
      </c>
      <c r="H74" s="384">
        <v>42.1</v>
      </c>
      <c r="I74" s="384">
        <v>48.47904373502621</v>
      </c>
      <c r="J74" s="329">
        <v>55.6</v>
      </c>
      <c r="K74" s="137">
        <v>71.599999999999994</v>
      </c>
    </row>
    <row r="75" spans="1:11" ht="21" customHeight="1">
      <c r="A75" s="703" t="s">
        <v>305</v>
      </c>
      <c r="B75" s="703"/>
      <c r="C75" s="703"/>
      <c r="D75" s="703"/>
      <c r="E75" s="703"/>
      <c r="F75" s="703"/>
      <c r="G75" s="703"/>
      <c r="H75" s="703"/>
      <c r="I75" s="703"/>
      <c r="J75" s="703"/>
      <c r="K75" s="703"/>
    </row>
    <row r="76" spans="1:11">
      <c r="A76" s="704" t="s">
        <v>320</v>
      </c>
      <c r="B76" s="704"/>
      <c r="C76" s="704"/>
      <c r="D76" s="704"/>
      <c r="E76" s="704"/>
      <c r="F76" s="704"/>
      <c r="G76" s="704"/>
      <c r="H76" s="704"/>
      <c r="I76" s="704"/>
      <c r="J76" s="704"/>
      <c r="K76" s="704"/>
    </row>
    <row r="77" spans="1:11">
      <c r="A77" s="276" t="s">
        <v>279</v>
      </c>
      <c r="B77" s="325" t="s">
        <v>276</v>
      </c>
      <c r="C77" s="325">
        <v>0</v>
      </c>
      <c r="D77" s="365">
        <v>5276.9816500000006</v>
      </c>
      <c r="E77" s="365">
        <v>17262.720100000002</v>
      </c>
      <c r="F77" s="365">
        <v>22008.108850000004</v>
      </c>
      <c r="G77" s="143">
        <v>29541.416799999992</v>
      </c>
      <c r="H77" s="357">
        <v>38134.305639999999</v>
      </c>
      <c r="I77" s="357">
        <v>38339.181939999995</v>
      </c>
      <c r="J77" s="357">
        <v>45848.643549999979</v>
      </c>
      <c r="K77" s="366">
        <v>44045.665009999982</v>
      </c>
    </row>
    <row r="78" spans="1:11">
      <c r="A78" s="276" t="s">
        <v>280</v>
      </c>
      <c r="B78" s="325" t="s">
        <v>276</v>
      </c>
      <c r="C78" s="325">
        <v>0</v>
      </c>
      <c r="D78" s="365">
        <v>0</v>
      </c>
      <c r="E78" s="365">
        <v>1522.51244</v>
      </c>
      <c r="F78" s="365">
        <v>4108.4767000000002</v>
      </c>
      <c r="G78" s="143">
        <v>8504.1104099999993</v>
      </c>
      <c r="H78" s="357">
        <v>13929.262500000004</v>
      </c>
      <c r="I78" s="357">
        <v>20041.914109999998</v>
      </c>
      <c r="J78" s="357">
        <v>28281.794339999993</v>
      </c>
      <c r="K78" s="366">
        <v>34082.644049999988</v>
      </c>
    </row>
    <row r="79" spans="1:11">
      <c r="A79" s="276" t="s">
        <v>281</v>
      </c>
      <c r="B79" s="383" t="s">
        <v>282</v>
      </c>
      <c r="C79" s="384">
        <v>0</v>
      </c>
      <c r="D79" s="367">
        <v>0</v>
      </c>
      <c r="E79" s="367">
        <v>8.8196554840740298</v>
      </c>
      <c r="F79" s="367">
        <v>18.668013358176399</v>
      </c>
      <c r="G79" s="368">
        <v>28.787077030103699</v>
      </c>
      <c r="H79" s="328">
        <v>36.5</v>
      </c>
      <c r="I79" s="328">
        <v>52.275278438035443</v>
      </c>
      <c r="J79" s="329">
        <v>61.7</v>
      </c>
      <c r="K79" s="137">
        <v>77.400000000000006</v>
      </c>
    </row>
    <row r="80" spans="1:11" ht="21" customHeight="1">
      <c r="A80" s="703" t="s">
        <v>306</v>
      </c>
      <c r="B80" s="703"/>
      <c r="C80" s="703"/>
      <c r="D80" s="703"/>
      <c r="E80" s="703"/>
      <c r="F80" s="703"/>
      <c r="G80" s="703"/>
      <c r="H80" s="703"/>
      <c r="I80" s="703"/>
      <c r="J80" s="703"/>
      <c r="K80" s="703"/>
    </row>
    <row r="81" spans="1:11">
      <c r="A81" s="704" t="s">
        <v>321</v>
      </c>
      <c r="B81" s="704"/>
      <c r="C81" s="704"/>
      <c r="D81" s="704"/>
      <c r="E81" s="704"/>
      <c r="F81" s="704"/>
      <c r="G81" s="704"/>
      <c r="H81" s="704"/>
      <c r="I81" s="704"/>
      <c r="J81" s="704"/>
      <c r="K81" s="704"/>
    </row>
    <row r="82" spans="1:11">
      <c r="A82" s="276" t="s">
        <v>279</v>
      </c>
      <c r="B82" s="325" t="s">
        <v>276</v>
      </c>
      <c r="C82" s="325">
        <v>0</v>
      </c>
      <c r="D82" s="325">
        <v>0</v>
      </c>
      <c r="E82" s="143">
        <v>60450.093679999991</v>
      </c>
      <c r="F82" s="143">
        <v>273358.65920000029</v>
      </c>
      <c r="G82" s="143">
        <v>432853.96554000006</v>
      </c>
      <c r="H82" s="357">
        <v>572993.2762699998</v>
      </c>
      <c r="I82" s="357">
        <v>711285.43009000039</v>
      </c>
      <c r="J82" s="357">
        <v>803845.65698999958</v>
      </c>
      <c r="K82" s="366">
        <v>872111.5255600001</v>
      </c>
    </row>
    <row r="83" spans="1:11">
      <c r="A83" s="276" t="s">
        <v>280</v>
      </c>
      <c r="B83" s="325" t="s">
        <v>276</v>
      </c>
      <c r="C83" s="325">
        <v>0</v>
      </c>
      <c r="D83" s="325">
        <v>0</v>
      </c>
      <c r="E83" s="143">
        <v>3420.9676889999996</v>
      </c>
      <c r="F83" s="143">
        <v>58332.451450000008</v>
      </c>
      <c r="G83" s="143">
        <v>134408.80088000005</v>
      </c>
      <c r="H83" s="357">
        <v>204950.08039999977</v>
      </c>
      <c r="I83" s="357">
        <v>352132.34929999971</v>
      </c>
      <c r="J83" s="357">
        <v>540789.29838999989</v>
      </c>
      <c r="K83" s="366">
        <v>707971.20009000041</v>
      </c>
    </row>
    <row r="84" spans="1:11">
      <c r="A84" s="276" t="s">
        <v>281</v>
      </c>
      <c r="B84" s="383" t="s">
        <v>282</v>
      </c>
      <c r="C84" s="384">
        <v>0</v>
      </c>
      <c r="D84" s="384">
        <v>0</v>
      </c>
      <c r="E84" s="328">
        <v>5.6591602770862703</v>
      </c>
      <c r="F84" s="328">
        <v>21.339163581176901</v>
      </c>
      <c r="G84" s="328">
        <v>31.051766087511901</v>
      </c>
      <c r="H84" s="328">
        <v>35.799999999999997</v>
      </c>
      <c r="I84" s="328">
        <v>49.506475797689781</v>
      </c>
      <c r="J84" s="329">
        <v>67.3</v>
      </c>
      <c r="K84" s="137">
        <v>81.2</v>
      </c>
    </row>
    <row r="85" spans="1:11">
      <c r="A85" s="704" t="s">
        <v>322</v>
      </c>
      <c r="B85" s="704"/>
      <c r="C85" s="704"/>
      <c r="D85" s="704"/>
      <c r="E85" s="704"/>
      <c r="F85" s="704"/>
      <c r="G85" s="704"/>
      <c r="H85" s="704"/>
      <c r="I85" s="704"/>
      <c r="J85" s="704"/>
      <c r="K85" s="704"/>
    </row>
    <row r="86" spans="1:11">
      <c r="A86" s="276" t="s">
        <v>279</v>
      </c>
      <c r="B86" s="325" t="s">
        <v>276</v>
      </c>
      <c r="C86" s="325">
        <v>0</v>
      </c>
      <c r="D86" s="325">
        <v>0</v>
      </c>
      <c r="E86" s="143">
        <v>29266.837530000001</v>
      </c>
      <c r="F86" s="143">
        <v>38352.571429999996</v>
      </c>
      <c r="G86" s="143">
        <v>49562.078479999996</v>
      </c>
      <c r="H86" s="357">
        <v>48999.735449999993</v>
      </c>
      <c r="I86" s="357">
        <v>53025.76887</v>
      </c>
      <c r="J86" s="357">
        <v>59703.217509999995</v>
      </c>
      <c r="K86" s="366">
        <v>58223.873410000007</v>
      </c>
    </row>
    <row r="87" spans="1:11">
      <c r="A87" s="276" t="s">
        <v>280</v>
      </c>
      <c r="B87" s="325" t="s">
        <v>276</v>
      </c>
      <c r="C87" s="325">
        <v>0</v>
      </c>
      <c r="D87" s="325">
        <v>0</v>
      </c>
      <c r="E87" s="143">
        <v>2407.5747200000001</v>
      </c>
      <c r="F87" s="143">
        <v>8953.3976900000016</v>
      </c>
      <c r="G87" s="143">
        <v>17146.051130000003</v>
      </c>
      <c r="H87" s="357">
        <v>27924.521499999999</v>
      </c>
      <c r="I87" s="357">
        <v>34922.461139999999</v>
      </c>
      <c r="J87" s="357">
        <v>50588.220949999995</v>
      </c>
      <c r="K87" s="366">
        <v>52782.92093</v>
      </c>
    </row>
    <row r="88" spans="1:11">
      <c r="A88" s="276" t="s">
        <v>281</v>
      </c>
      <c r="B88" s="383" t="s">
        <v>282</v>
      </c>
      <c r="C88" s="384">
        <v>0</v>
      </c>
      <c r="D88" s="384">
        <v>0</v>
      </c>
      <c r="E88" s="359">
        <v>8.2262892857218102</v>
      </c>
      <c r="F88" s="359">
        <v>23.344973638446898</v>
      </c>
      <c r="G88" s="328">
        <v>34.595101044680803</v>
      </c>
      <c r="H88" s="329">
        <v>57</v>
      </c>
      <c r="I88" s="329">
        <v>65.85941493015828</v>
      </c>
      <c r="J88" s="329">
        <v>67.3</v>
      </c>
      <c r="K88" s="137">
        <v>81.2</v>
      </c>
    </row>
    <row r="89" spans="1:11">
      <c r="A89" s="704" t="s">
        <v>323</v>
      </c>
      <c r="B89" s="704"/>
      <c r="C89" s="704"/>
      <c r="D89" s="704"/>
      <c r="E89" s="704"/>
      <c r="F89" s="704"/>
      <c r="G89" s="704"/>
      <c r="H89" s="704"/>
      <c r="I89" s="704"/>
      <c r="J89" s="704"/>
      <c r="K89" s="704"/>
    </row>
    <row r="90" spans="1:11">
      <c r="A90" s="276" t="s">
        <v>279</v>
      </c>
      <c r="B90" s="325" t="s">
        <v>276</v>
      </c>
      <c r="C90" s="325">
        <v>0</v>
      </c>
      <c r="D90" s="325">
        <v>0</v>
      </c>
      <c r="E90" s="143">
        <v>578.83154999999999</v>
      </c>
      <c r="F90" s="143">
        <v>1413.8315500000001</v>
      </c>
      <c r="G90" s="143">
        <v>1812.77421</v>
      </c>
      <c r="H90" s="345">
        <v>2091.8700600000002</v>
      </c>
      <c r="I90" s="345">
        <v>1983.2187400000003</v>
      </c>
      <c r="J90" s="287">
        <v>1983.2187400000003</v>
      </c>
      <c r="K90" s="366">
        <v>2029.3648000000001</v>
      </c>
    </row>
    <row r="91" spans="1:11">
      <c r="A91" s="276" t="s">
        <v>280</v>
      </c>
      <c r="B91" s="325" t="s">
        <v>276</v>
      </c>
      <c r="C91" s="325">
        <v>0</v>
      </c>
      <c r="D91" s="325">
        <v>0</v>
      </c>
      <c r="E91" s="143">
        <v>0</v>
      </c>
      <c r="F91" s="143">
        <v>69.686859999999996</v>
      </c>
      <c r="G91" s="143">
        <v>443.67257999999998</v>
      </c>
      <c r="H91" s="345">
        <v>727.16808000000003</v>
      </c>
      <c r="I91" s="345">
        <v>1033.8611700000001</v>
      </c>
      <c r="J91" s="287">
        <v>1096.8017500000001</v>
      </c>
      <c r="K91" s="366">
        <v>1897.2143099999998</v>
      </c>
    </row>
    <row r="92" spans="1:11">
      <c r="A92" s="276" t="s">
        <v>281</v>
      </c>
      <c r="B92" s="383" t="s">
        <v>282</v>
      </c>
      <c r="C92" s="384">
        <v>0</v>
      </c>
      <c r="D92" s="384">
        <v>0</v>
      </c>
      <c r="E92" s="328">
        <v>0</v>
      </c>
      <c r="F92" s="328">
        <v>4.92893654834623</v>
      </c>
      <c r="G92" s="384">
        <v>24.5</v>
      </c>
      <c r="H92" s="384">
        <v>34.799999999999997</v>
      </c>
      <c r="I92" s="384">
        <v>52.130465951526858</v>
      </c>
      <c r="J92" s="329">
        <v>55.3</v>
      </c>
      <c r="K92" s="137">
        <v>93.5</v>
      </c>
    </row>
    <row r="93" spans="1:11" ht="5.15" customHeight="1" thickBot="1">
      <c r="A93" s="338"/>
      <c r="B93" s="338"/>
      <c r="C93" s="338"/>
      <c r="D93" s="339"/>
      <c r="E93" s="339"/>
      <c r="F93" s="339"/>
      <c r="G93" s="339"/>
      <c r="H93" s="339"/>
      <c r="I93" s="339"/>
      <c r="J93" s="339"/>
      <c r="K93" s="152"/>
    </row>
    <row r="94" spans="1:11" ht="13" thickTop="1">
      <c r="A94" s="340" t="s">
        <v>286</v>
      </c>
      <c r="B94" s="340"/>
      <c r="C94" s="340"/>
      <c r="D94" s="141"/>
      <c r="E94" s="141"/>
      <c r="F94" s="141"/>
      <c r="G94" s="141"/>
      <c r="H94" s="141"/>
      <c r="I94" s="141"/>
      <c r="J94" s="141"/>
      <c r="K94" s="151"/>
    </row>
    <row r="95" spans="1:11" ht="5.15" customHeight="1"/>
    <row r="96" spans="1:11">
      <c r="A96" s="699" t="s">
        <v>607</v>
      </c>
      <c r="B96" s="652" t="s">
        <v>125</v>
      </c>
      <c r="C96" s="695" t="s">
        <v>503</v>
      </c>
      <c r="D96" s="696"/>
      <c r="E96" s="696"/>
      <c r="F96" s="696"/>
      <c r="G96" s="696"/>
      <c r="H96" s="696"/>
      <c r="I96" s="696"/>
      <c r="J96" s="696"/>
      <c r="K96" s="696"/>
    </row>
    <row r="97" spans="1:11">
      <c r="A97" s="699"/>
      <c r="B97" s="652"/>
      <c r="C97" s="321">
        <v>2014</v>
      </c>
      <c r="D97" s="321">
        <v>2015</v>
      </c>
      <c r="E97" s="321">
        <v>2016</v>
      </c>
      <c r="F97" s="322">
        <v>2017</v>
      </c>
      <c r="G97" s="322">
        <v>2018</v>
      </c>
      <c r="H97" s="322">
        <v>2019</v>
      </c>
      <c r="I97" s="322">
        <v>2020</v>
      </c>
      <c r="J97" s="322">
        <v>2021</v>
      </c>
      <c r="K97" s="322">
        <v>2022</v>
      </c>
    </row>
    <row r="98" spans="1:11" ht="5.15" customHeight="1">
      <c r="A98" s="336"/>
      <c r="B98" s="336"/>
      <c r="C98" s="336"/>
      <c r="D98" s="331"/>
      <c r="E98" s="331"/>
      <c r="F98" s="331"/>
      <c r="G98" s="331"/>
      <c r="H98" s="331"/>
      <c r="I98" s="331"/>
      <c r="J98" s="331"/>
      <c r="K98" s="331"/>
    </row>
    <row r="99" spans="1:11" ht="21" customHeight="1">
      <c r="A99" s="703" t="s">
        <v>610</v>
      </c>
      <c r="B99" s="703"/>
      <c r="C99" s="703"/>
      <c r="D99" s="703"/>
      <c r="E99" s="703"/>
      <c r="F99" s="703"/>
      <c r="G99" s="703"/>
      <c r="H99" s="703"/>
      <c r="I99" s="703"/>
      <c r="J99" s="703"/>
      <c r="K99" s="703"/>
    </row>
    <row r="100" spans="1:11">
      <c r="A100" s="151" t="s">
        <v>279</v>
      </c>
      <c r="B100" s="325" t="s">
        <v>276</v>
      </c>
      <c r="C100" s="325">
        <v>0</v>
      </c>
      <c r="D100" s="325">
        <v>0</v>
      </c>
      <c r="E100" s="325">
        <v>0</v>
      </c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  <c r="K100" s="545">
        <v>243995.28822000007</v>
      </c>
    </row>
    <row r="101" spans="1:11">
      <c r="A101" s="151" t="s">
        <v>280</v>
      </c>
      <c r="B101" s="325" t="s">
        <v>276</v>
      </c>
      <c r="C101" s="325">
        <v>0</v>
      </c>
      <c r="D101" s="325">
        <v>0</v>
      </c>
      <c r="E101" s="325">
        <v>0</v>
      </c>
      <c r="F101" s="325">
        <v>0</v>
      </c>
      <c r="G101" s="325">
        <v>0</v>
      </c>
      <c r="H101" s="325">
        <v>0</v>
      </c>
      <c r="I101" s="325">
        <v>0</v>
      </c>
      <c r="J101" s="325">
        <v>0</v>
      </c>
      <c r="K101" s="545">
        <v>9943.5126500000006</v>
      </c>
    </row>
    <row r="102" spans="1:11">
      <c r="A102" s="151" t="s">
        <v>281</v>
      </c>
      <c r="B102" s="383" t="s">
        <v>282</v>
      </c>
      <c r="C102" s="384">
        <v>0</v>
      </c>
      <c r="D102" s="384">
        <v>0</v>
      </c>
      <c r="E102" s="384">
        <v>0</v>
      </c>
      <c r="F102" s="384">
        <v>0</v>
      </c>
      <c r="G102" s="384">
        <v>0</v>
      </c>
      <c r="H102" s="384">
        <v>0</v>
      </c>
      <c r="I102" s="384">
        <v>0</v>
      </c>
      <c r="J102" s="384">
        <v>0</v>
      </c>
      <c r="K102" s="137">
        <v>4.0999999999999996</v>
      </c>
    </row>
    <row r="103" spans="1:11" ht="5.15" customHeight="1" thickBot="1">
      <c r="A103" s="338"/>
      <c r="B103" s="339"/>
      <c r="C103" s="339"/>
      <c r="D103" s="339"/>
      <c r="E103" s="339"/>
      <c r="F103" s="339"/>
      <c r="G103" s="339"/>
      <c r="H103" s="294"/>
      <c r="I103" s="294"/>
      <c r="J103" s="294"/>
      <c r="K103" s="294"/>
    </row>
    <row r="104" spans="1:11" ht="13" thickTop="1">
      <c r="A104" s="340" t="s">
        <v>609</v>
      </c>
      <c r="K104"/>
    </row>
    <row r="105" spans="1:11">
      <c r="A105" s="188" t="s">
        <v>635</v>
      </c>
    </row>
  </sheetData>
  <mergeCells count="31">
    <mergeCell ref="A96:A97"/>
    <mergeCell ref="B96:B97"/>
    <mergeCell ref="C96:K96"/>
    <mergeCell ref="A99:K99"/>
    <mergeCell ref="A76:K76"/>
    <mergeCell ref="A80:K80"/>
    <mergeCell ref="A81:K81"/>
    <mergeCell ref="A85:K85"/>
    <mergeCell ref="A89:K89"/>
    <mergeCell ref="A61:K61"/>
    <mergeCell ref="A62:K62"/>
    <mergeCell ref="A66:K66"/>
    <mergeCell ref="A71:K71"/>
    <mergeCell ref="A75:K75"/>
    <mergeCell ref="A11:K11"/>
    <mergeCell ref="A53:A54"/>
    <mergeCell ref="B53:B54"/>
    <mergeCell ref="C53:K53"/>
    <mergeCell ref="A56:K56"/>
    <mergeCell ref="A43:K43"/>
    <mergeCell ref="A16:K16"/>
    <mergeCell ref="A25:K25"/>
    <mergeCell ref="A35:A36"/>
    <mergeCell ref="B35:B36"/>
    <mergeCell ref="C35:K35"/>
    <mergeCell ref="A38:K38"/>
    <mergeCell ref="A1:K1"/>
    <mergeCell ref="A3:A4"/>
    <mergeCell ref="B3:B4"/>
    <mergeCell ref="C3:K3"/>
    <mergeCell ref="A6:K6"/>
  </mergeCells>
  <printOptions horizontalCentered="1"/>
  <pageMargins left="0.78740157480314965" right="0.78740157480314965" top="0.78740157480314965" bottom="0.78740157480314965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5061C-6859-4E5A-B2FC-1DD3A5AD0635}">
  <sheetPr codeName="Sheet11"/>
  <dimension ref="A1:J36"/>
  <sheetViews>
    <sheetView showGridLines="0" zoomScaleNormal="100" workbookViewId="0">
      <selection sqref="A1:G1"/>
    </sheetView>
  </sheetViews>
  <sheetFormatPr defaultRowHeight="12.5"/>
  <cols>
    <col min="1" max="1" width="23.54296875" customWidth="1"/>
    <col min="2" max="7" width="10.54296875" customWidth="1"/>
  </cols>
  <sheetData>
    <row r="1" spans="1:10" s="191" customFormat="1" ht="16" customHeight="1">
      <c r="A1" s="585" t="s">
        <v>550</v>
      </c>
      <c r="B1" s="585"/>
      <c r="C1" s="585"/>
      <c r="D1" s="585"/>
      <c r="E1" s="585"/>
      <c r="F1" s="585"/>
      <c r="G1" s="585"/>
      <c r="J1" s="548" t="s">
        <v>612</v>
      </c>
    </row>
    <row r="2" spans="1:10" ht="9" customHeight="1">
      <c r="A2" s="192" t="s">
        <v>38</v>
      </c>
      <c r="B2" s="192"/>
      <c r="C2" s="192"/>
      <c r="D2" s="192"/>
      <c r="E2" s="192"/>
      <c r="F2" s="192"/>
      <c r="G2" s="193"/>
    </row>
    <row r="3" spans="1:10" ht="45">
      <c r="A3" s="589" t="s">
        <v>173</v>
      </c>
      <c r="B3" s="194" t="s">
        <v>137</v>
      </c>
      <c r="C3" s="194" t="s">
        <v>138</v>
      </c>
      <c r="D3" s="195" t="s">
        <v>139</v>
      </c>
      <c r="E3" s="195" t="s">
        <v>140</v>
      </c>
      <c r="F3" s="195" t="s">
        <v>141</v>
      </c>
      <c r="G3" s="195" t="s">
        <v>142</v>
      </c>
    </row>
    <row r="4" spans="1:10" ht="9.65" customHeight="1">
      <c r="A4" s="590"/>
      <c r="B4" s="586" t="s">
        <v>143</v>
      </c>
      <c r="C4" s="587"/>
      <c r="D4" s="587"/>
      <c r="E4" s="588"/>
      <c r="F4" s="586" t="s">
        <v>144</v>
      </c>
      <c r="G4" s="587"/>
    </row>
    <row r="5" spans="1:10" ht="5.15" customHeight="1">
      <c r="A5" s="196"/>
      <c r="B5" s="196"/>
      <c r="C5" s="196"/>
      <c r="D5" s="196"/>
      <c r="E5" s="196"/>
      <c r="F5" s="196"/>
      <c r="G5" s="196"/>
    </row>
    <row r="6" spans="1:10" ht="9" customHeight="1">
      <c r="A6" s="205" t="s">
        <v>145</v>
      </c>
      <c r="B6" s="197">
        <v>353651.79370711657</v>
      </c>
      <c r="C6" s="197">
        <v>177318.52076309911</v>
      </c>
      <c r="D6" s="197">
        <v>176333.27294401746</v>
      </c>
      <c r="E6" s="197">
        <v>121694.890712038</v>
      </c>
      <c r="F6" s="198">
        <v>44.66310485122041</v>
      </c>
      <c r="G6" s="197">
        <v>30.823857420574054</v>
      </c>
    </row>
    <row r="7" spans="1:10" ht="9" customHeight="1">
      <c r="A7" s="205" t="s">
        <v>146</v>
      </c>
      <c r="B7" s="197">
        <v>376675.67202062433</v>
      </c>
      <c r="C7" s="197">
        <v>191770.81812324072</v>
      </c>
      <c r="D7" s="197">
        <v>184904.85389738361</v>
      </c>
      <c r="E7" s="197">
        <v>128968.24988093246</v>
      </c>
      <c r="F7" s="198">
        <v>47.042568872500013</v>
      </c>
      <c r="G7" s="197">
        <v>32.811457620017649</v>
      </c>
    </row>
    <row r="8" spans="1:10" ht="9" customHeight="1">
      <c r="A8" s="205" t="s">
        <v>147</v>
      </c>
      <c r="B8" s="197">
        <v>371039.38001734443</v>
      </c>
      <c r="C8" s="197">
        <v>175693.0696120447</v>
      </c>
      <c r="D8" s="197">
        <v>195346.31040529974</v>
      </c>
      <c r="E8" s="197">
        <v>140053.53129107878</v>
      </c>
      <c r="F8" s="198">
        <v>49.84301963825299</v>
      </c>
      <c r="G8" s="197">
        <v>35.734951410469705</v>
      </c>
    </row>
    <row r="9" spans="1:10" ht="9" customHeight="1">
      <c r="A9" s="205" t="s">
        <v>148</v>
      </c>
      <c r="B9" s="197">
        <v>358713.12094962527</v>
      </c>
      <c r="C9" s="197">
        <v>165184.4846843706</v>
      </c>
      <c r="D9" s="197">
        <v>193528.63626525467</v>
      </c>
      <c r="E9" s="197">
        <v>139602.96793973635</v>
      </c>
      <c r="F9" s="198">
        <v>51.281228140160984</v>
      </c>
      <c r="G9" s="197">
        <v>36.99200173223408</v>
      </c>
    </row>
    <row r="10" spans="1:10" ht="9" customHeight="1">
      <c r="A10" s="205" t="s">
        <v>149</v>
      </c>
      <c r="B10" s="197">
        <v>356754.04992577346</v>
      </c>
      <c r="C10" s="197">
        <v>219917.21071005307</v>
      </c>
      <c r="D10" s="197">
        <v>136836.83921572039</v>
      </c>
      <c r="E10" s="197">
        <v>80599.656396325649</v>
      </c>
      <c r="F10" s="198">
        <v>34.484302153473408</v>
      </c>
      <c r="G10" s="197">
        <v>20.311949037753841</v>
      </c>
    </row>
    <row r="11" spans="1:10" ht="9" customHeight="1">
      <c r="A11" s="205" t="s">
        <v>150</v>
      </c>
      <c r="B11" s="197">
        <v>371784.28810470703</v>
      </c>
      <c r="C11" s="197">
        <v>216038.39349138251</v>
      </c>
      <c r="D11" s="197">
        <v>155745.89461332452</v>
      </c>
      <c r="E11" s="197">
        <v>97294.52965447231</v>
      </c>
      <c r="F11" s="198">
        <v>39.365685639359519</v>
      </c>
      <c r="G11" s="197">
        <v>24.591761332241408</v>
      </c>
    </row>
    <row r="12" spans="1:10" ht="9" customHeight="1">
      <c r="A12" s="205" t="s">
        <v>151</v>
      </c>
      <c r="B12" s="197">
        <v>348791.27101322089</v>
      </c>
      <c r="C12" s="197">
        <v>165732.64195848448</v>
      </c>
      <c r="D12" s="197">
        <v>183058.6290547364</v>
      </c>
      <c r="E12" s="197">
        <v>126824.75333014506</v>
      </c>
      <c r="F12" s="198">
        <v>47.500507230498826</v>
      </c>
      <c r="G12" s="197">
        <v>32.908801642797599</v>
      </c>
    </row>
    <row r="13" spans="1:10" ht="9" customHeight="1">
      <c r="A13" s="205" t="s">
        <v>152</v>
      </c>
      <c r="B13" s="197">
        <v>349016.67910368321</v>
      </c>
      <c r="C13" s="197">
        <v>208100.34800268261</v>
      </c>
      <c r="D13" s="197">
        <v>140916.3311010006</v>
      </c>
      <c r="E13" s="197">
        <v>86062.986337498733</v>
      </c>
      <c r="F13" s="198">
        <v>36.340075799866653</v>
      </c>
      <c r="G13" s="197">
        <v>22.194272463891764</v>
      </c>
    </row>
    <row r="14" spans="1:10" ht="9" customHeight="1">
      <c r="A14" s="205" t="s">
        <v>153</v>
      </c>
      <c r="B14" s="197">
        <v>324497.09633867536</v>
      </c>
      <c r="C14" s="197">
        <v>163169.22185132763</v>
      </c>
      <c r="D14" s="197">
        <v>161327.87448734773</v>
      </c>
      <c r="E14" s="197">
        <v>109812.87794069588</v>
      </c>
      <c r="F14" s="198">
        <v>42.302398049549794</v>
      </c>
      <c r="G14" s="197">
        <v>28.794454079157028</v>
      </c>
    </row>
    <row r="15" spans="1:10" ht="9" customHeight="1">
      <c r="A15" s="205" t="s">
        <v>154</v>
      </c>
      <c r="B15" s="197">
        <v>346739.03101401241</v>
      </c>
      <c r="C15" s="197">
        <v>193966.32564115437</v>
      </c>
      <c r="D15" s="197">
        <v>152772.70537285804</v>
      </c>
      <c r="E15" s="197">
        <v>99752.783894361288</v>
      </c>
      <c r="F15" s="198">
        <v>39.480193171025633</v>
      </c>
      <c r="G15" s="197">
        <v>25.778552313289328</v>
      </c>
    </row>
    <row r="16" spans="1:10" ht="9" customHeight="1">
      <c r="A16" s="205" t="s">
        <v>155</v>
      </c>
      <c r="B16" s="197">
        <v>319601.30918968481</v>
      </c>
      <c r="C16" s="197">
        <v>147768.24189645436</v>
      </c>
      <c r="D16" s="197">
        <v>171833.06729323044</v>
      </c>
      <c r="E16" s="197">
        <v>123962.67368862886</v>
      </c>
      <c r="F16" s="198">
        <v>44.940935197998662</v>
      </c>
      <c r="G16" s="197">
        <v>32.420991913648969</v>
      </c>
    </row>
    <row r="17" spans="1:7" ht="9" customHeight="1">
      <c r="A17" s="205" t="s">
        <v>156</v>
      </c>
      <c r="B17" s="197">
        <v>301606.72755206237</v>
      </c>
      <c r="C17" s="197">
        <v>194478.99404200952</v>
      </c>
      <c r="D17" s="197">
        <v>107127.73351005284</v>
      </c>
      <c r="E17" s="197">
        <v>60040.952094377892</v>
      </c>
      <c r="F17" s="198">
        <v>28.509215235250039</v>
      </c>
      <c r="G17" s="197">
        <v>15.978312712340996</v>
      </c>
    </row>
    <row r="18" spans="1:7" ht="9" customHeight="1">
      <c r="A18" s="205" t="s">
        <v>157</v>
      </c>
      <c r="B18" s="197">
        <v>329670.90418500721</v>
      </c>
      <c r="C18" s="197">
        <v>169589.34202478419</v>
      </c>
      <c r="D18" s="197">
        <v>160081.56216022302</v>
      </c>
      <c r="E18" s="197">
        <v>112101.17306595166</v>
      </c>
      <c r="F18" s="198">
        <v>43.726469146399332</v>
      </c>
      <c r="G18" s="197">
        <v>30.620568785038383</v>
      </c>
    </row>
    <row r="19" spans="1:7" ht="9" customHeight="1">
      <c r="A19" s="205" t="s">
        <v>158</v>
      </c>
      <c r="B19" s="197">
        <v>316881.52892653825</v>
      </c>
      <c r="C19" s="197">
        <v>193098.16315542822</v>
      </c>
      <c r="D19" s="197">
        <v>123783.36577111002</v>
      </c>
      <c r="E19" s="197">
        <v>76404.168360305979</v>
      </c>
      <c r="F19" s="198">
        <v>33.224180249490111</v>
      </c>
      <c r="G19" s="197">
        <v>20.507326211416135</v>
      </c>
    </row>
    <row r="20" spans="1:7" ht="9" customHeight="1">
      <c r="A20" s="205" t="s">
        <v>159</v>
      </c>
      <c r="B20" s="197">
        <v>305697.18928815721</v>
      </c>
      <c r="C20" s="197">
        <v>171812.7055702401</v>
      </c>
      <c r="D20" s="197">
        <v>133884.48371791712</v>
      </c>
      <c r="E20" s="197">
        <v>87267.38568121042</v>
      </c>
      <c r="F20" s="198">
        <v>36.232403975509229</v>
      </c>
      <c r="G20" s="197">
        <v>23.616681217145722</v>
      </c>
    </row>
    <row r="21" spans="1:7" ht="9" customHeight="1">
      <c r="A21" s="205" t="s">
        <v>160</v>
      </c>
      <c r="B21" s="197">
        <v>303595.13344090438</v>
      </c>
      <c r="C21" s="197">
        <v>155505.41645058253</v>
      </c>
      <c r="D21" s="197">
        <v>148089.71699032185</v>
      </c>
      <c r="E21" s="197">
        <v>102599.29031291421</v>
      </c>
      <c r="F21" s="198">
        <v>40.528905384934319</v>
      </c>
      <c r="G21" s="197">
        <v>28.079173991029119</v>
      </c>
    </row>
    <row r="22" spans="1:7" ht="9" customHeight="1">
      <c r="A22" s="205" t="s">
        <v>161</v>
      </c>
      <c r="B22" s="197">
        <v>303163.89375364158</v>
      </c>
      <c r="C22" s="197">
        <v>157631.49825564728</v>
      </c>
      <c r="D22" s="197">
        <v>145532.39549799429</v>
      </c>
      <c r="E22" s="197">
        <v>99762.680203954747</v>
      </c>
      <c r="F22" s="198">
        <v>39.876664543843418</v>
      </c>
      <c r="G22" s="197">
        <v>27.335514672694703</v>
      </c>
    </row>
    <row r="23" spans="1:7" ht="9" customHeight="1">
      <c r="A23" s="205" t="s">
        <v>162</v>
      </c>
      <c r="B23" s="197">
        <v>312573.40603000426</v>
      </c>
      <c r="C23" s="197">
        <v>150648.10447415718</v>
      </c>
      <c r="D23" s="197">
        <v>161925.30155584708</v>
      </c>
      <c r="E23" s="197">
        <v>118631.89019699313</v>
      </c>
      <c r="F23" s="198">
        <v>44.166474346866785</v>
      </c>
      <c r="G23" s="197">
        <v>32.357835895699864</v>
      </c>
    </row>
    <row r="24" spans="1:7" ht="9" customHeight="1">
      <c r="A24" s="205" t="s">
        <v>163</v>
      </c>
      <c r="B24" s="197">
        <v>308271.91065920069</v>
      </c>
      <c r="C24" s="197">
        <v>163333.1481485538</v>
      </c>
      <c r="D24" s="197">
        <v>144938.76251064689</v>
      </c>
      <c r="E24" s="197">
        <v>100526.37396686269</v>
      </c>
      <c r="F24" s="198">
        <v>38.965823457009314</v>
      </c>
      <c r="G24" s="197">
        <v>27.025847833344979</v>
      </c>
    </row>
    <row r="25" spans="1:7" ht="9" customHeight="1">
      <c r="A25" s="205" t="s">
        <v>164</v>
      </c>
      <c r="B25" s="197">
        <v>332348.23081911757</v>
      </c>
      <c r="C25" s="197">
        <v>163421.85622649736</v>
      </c>
      <c r="D25" s="197">
        <v>168926.37459262021</v>
      </c>
      <c r="E25" s="197">
        <v>122298.36341059511</v>
      </c>
      <c r="F25" s="198">
        <v>45.643969907725108</v>
      </c>
      <c r="G25" s="197">
        <v>33.045063760701211</v>
      </c>
    </row>
    <row r="26" spans="1:7" ht="9" customHeight="1">
      <c r="A26" s="205" t="s">
        <v>165</v>
      </c>
      <c r="B26" s="197">
        <v>328077.2355018435</v>
      </c>
      <c r="C26" s="197">
        <v>163575.07433046334</v>
      </c>
      <c r="D26" s="197">
        <v>164502.16117138017</v>
      </c>
      <c r="E26" s="197">
        <v>117178.06033081692</v>
      </c>
      <c r="F26" s="198">
        <v>44.509580470093766</v>
      </c>
      <c r="G26" s="197">
        <v>31.705032131403939</v>
      </c>
    </row>
    <row r="27" spans="1:7" ht="9" customHeight="1">
      <c r="A27" s="205" t="s">
        <v>126</v>
      </c>
      <c r="B27" s="197">
        <v>323668.42182320642</v>
      </c>
      <c r="C27" s="197">
        <v>153027.62899862841</v>
      </c>
      <c r="D27" s="197">
        <v>170640.79282457801</v>
      </c>
      <c r="E27" s="197">
        <v>122855.81010022358</v>
      </c>
      <c r="F27" s="198">
        <v>46.90455160503857</v>
      </c>
      <c r="G27" s="197">
        <v>33.769748659974361</v>
      </c>
    </row>
    <row r="28" spans="1:7" ht="9" customHeight="1">
      <c r="A28" s="205" t="s">
        <v>127</v>
      </c>
      <c r="B28" s="197">
        <v>326506.53977260075</v>
      </c>
      <c r="C28" s="197">
        <v>163101.74973169924</v>
      </c>
      <c r="D28" s="197">
        <v>163404.79004090151</v>
      </c>
      <c r="E28" s="197">
        <v>115098.28350508391</v>
      </c>
      <c r="F28" s="198">
        <v>44.063696686252534</v>
      </c>
      <c r="G28" s="197">
        <v>31.037375662040535</v>
      </c>
    </row>
    <row r="29" spans="1:7" ht="9" customHeight="1">
      <c r="A29" s="205" t="s">
        <v>128</v>
      </c>
      <c r="B29" s="197">
        <v>324652.14076133299</v>
      </c>
      <c r="C29" s="197">
        <v>161741.35075011084</v>
      </c>
      <c r="D29" s="197">
        <v>162910.79001122215</v>
      </c>
      <c r="E29" s="197">
        <v>114097.28648648234</v>
      </c>
      <c r="F29" s="198">
        <v>43.408399995192951</v>
      </c>
      <c r="G29" s="197">
        <v>30.401796282678237</v>
      </c>
    </row>
    <row r="30" spans="1:7" ht="9" customHeight="1">
      <c r="A30" s="205" t="s">
        <v>69</v>
      </c>
      <c r="B30" s="197">
        <v>356470.06371484586</v>
      </c>
      <c r="C30" s="197">
        <v>184492.50700569048</v>
      </c>
      <c r="D30" s="197">
        <v>171977.55670915538</v>
      </c>
      <c r="E30" s="199">
        <v>122090.73865126137</v>
      </c>
      <c r="F30" s="198">
        <v>43.367655952734232</v>
      </c>
      <c r="G30" s="199">
        <v>30.787675148784238</v>
      </c>
    </row>
    <row r="31" spans="1:7" ht="9" customHeight="1">
      <c r="A31" s="205" t="s">
        <v>438</v>
      </c>
      <c r="B31" s="197">
        <v>344075.91771110671</v>
      </c>
      <c r="C31" s="197">
        <v>180273.98753936181</v>
      </c>
      <c r="D31" s="197">
        <v>163801.9301717449</v>
      </c>
      <c r="E31" s="199">
        <v>112800.74611904832</v>
      </c>
      <c r="F31" s="198">
        <v>41.255692153487729</v>
      </c>
      <c r="G31" s="199">
        <v>28.410366420541244</v>
      </c>
    </row>
    <row r="32" spans="1:7" ht="9" customHeight="1">
      <c r="A32" s="205" t="s">
        <v>561</v>
      </c>
      <c r="B32" s="197">
        <v>332543.50082013098</v>
      </c>
      <c r="C32" s="197">
        <v>189389.97639458001</v>
      </c>
      <c r="D32" s="197">
        <v>143153.524425551</v>
      </c>
      <c r="E32" s="199">
        <v>92848.987691933697</v>
      </c>
      <c r="F32" s="198">
        <v>35.957518759724586</v>
      </c>
      <c r="G32" s="199">
        <v>23.321949146214962</v>
      </c>
    </row>
    <row r="33" spans="1:7" ht="9" customHeight="1">
      <c r="A33" s="205" t="s">
        <v>562</v>
      </c>
      <c r="B33" s="197">
        <v>292168.37030791398</v>
      </c>
      <c r="C33" s="197">
        <v>170302.910322251</v>
      </c>
      <c r="D33" s="197">
        <v>121865.45998566299</v>
      </c>
      <c r="E33" s="199">
        <v>71560.923252045497</v>
      </c>
      <c r="F33" s="198">
        <v>30.610350539262118</v>
      </c>
      <c r="G33" s="199">
        <v>17.974780925752494</v>
      </c>
    </row>
    <row r="34" spans="1:7" ht="5.15" customHeight="1" thickBot="1">
      <c r="A34" s="200"/>
      <c r="B34" s="200"/>
      <c r="C34" s="201"/>
      <c r="D34" s="201"/>
      <c r="E34" s="201"/>
      <c r="F34" s="202"/>
      <c r="G34" s="201"/>
    </row>
    <row r="35" spans="1:7" ht="9" customHeight="1" thickTop="1">
      <c r="A35" s="188" t="s">
        <v>136</v>
      </c>
    </row>
    <row r="36" spans="1:7">
      <c r="B36" s="203"/>
      <c r="C36" s="203"/>
      <c r="D36" s="203"/>
      <c r="E36" s="203"/>
      <c r="F36" s="203"/>
      <c r="G36" s="203"/>
    </row>
  </sheetData>
  <mergeCells count="4">
    <mergeCell ref="A1:G1"/>
    <mergeCell ref="B4:E4"/>
    <mergeCell ref="F4:G4"/>
    <mergeCell ref="A3:A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10384-F92E-4585-B2A2-8311C8222C0A}">
  <sheetPr codeName="Sheet49"/>
  <dimension ref="A1:O106"/>
  <sheetViews>
    <sheetView showGridLines="0" zoomScaleNormal="100" zoomScaleSheetLayoutView="100" workbookViewId="0">
      <selection sqref="A1:L1"/>
    </sheetView>
  </sheetViews>
  <sheetFormatPr defaultRowHeight="12.5"/>
  <cols>
    <col min="1" max="1" width="24.81640625" customWidth="1"/>
    <col min="2" max="2" width="6.7265625" customWidth="1"/>
    <col min="3" max="3" width="8.7265625" customWidth="1"/>
    <col min="4" max="11" width="6.7265625" customWidth="1"/>
    <col min="12" max="12" width="6.7265625" style="137" customWidth="1"/>
  </cols>
  <sheetData>
    <row r="1" spans="1:15" ht="30" customHeight="1">
      <c r="A1" s="584" t="s">
        <v>504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O1" s="548" t="s">
        <v>612</v>
      </c>
    </row>
    <row r="2" spans="1:15" ht="9" customHeight="1">
      <c r="A2" s="319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392"/>
    </row>
    <row r="3" spans="1:15" ht="13.5" customHeight="1">
      <c r="A3" s="659" t="s">
        <v>292</v>
      </c>
      <c r="B3" s="652" t="s">
        <v>125</v>
      </c>
      <c r="C3" s="695" t="s">
        <v>287</v>
      </c>
      <c r="D3" s="696"/>
      <c r="E3" s="696"/>
      <c r="F3" s="696"/>
      <c r="G3" s="696"/>
      <c r="H3" s="696"/>
      <c r="I3" s="696"/>
      <c r="J3" s="696"/>
      <c r="K3" s="696"/>
      <c r="L3" s="697"/>
    </row>
    <row r="4" spans="1:15" ht="13.5" customHeight="1">
      <c r="A4" s="659"/>
      <c r="B4" s="652"/>
      <c r="C4" s="322" t="s">
        <v>0</v>
      </c>
      <c r="D4" s="322">
        <v>2014</v>
      </c>
      <c r="E4" s="321">
        <v>2015</v>
      </c>
      <c r="F4" s="321">
        <v>2016</v>
      </c>
      <c r="G4" s="321">
        <v>2017</v>
      </c>
      <c r="H4" s="321">
        <v>2018</v>
      </c>
      <c r="I4" s="321">
        <v>2019</v>
      </c>
      <c r="J4" s="321">
        <v>2020</v>
      </c>
      <c r="K4" s="321">
        <v>2021</v>
      </c>
      <c r="L4" s="321">
        <v>2022</v>
      </c>
    </row>
    <row r="5" spans="1:15" ht="4.5" customHeight="1">
      <c r="A5" s="323"/>
      <c r="B5" s="323"/>
      <c r="C5" s="324"/>
      <c r="D5" s="324"/>
      <c r="E5" s="324"/>
      <c r="F5" s="324"/>
      <c r="G5" s="324"/>
      <c r="H5" s="324"/>
      <c r="I5" s="324"/>
      <c r="J5" s="324"/>
      <c r="K5" s="324"/>
      <c r="L5" s="324"/>
    </row>
    <row r="6" spans="1:15" ht="21" customHeight="1">
      <c r="A6" s="703" t="s">
        <v>295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</row>
    <row r="7" spans="1:15" ht="12.75" customHeight="1">
      <c r="A7" s="380" t="s">
        <v>307</v>
      </c>
      <c r="B7" s="380"/>
      <c r="C7" s="382"/>
      <c r="D7" s="382"/>
      <c r="E7" s="381"/>
      <c r="F7" s="381"/>
      <c r="G7" s="381"/>
      <c r="H7" s="381"/>
      <c r="I7" s="381"/>
      <c r="J7" s="381"/>
      <c r="K7" s="381"/>
      <c r="L7" s="382"/>
    </row>
    <row r="8" spans="1:15" ht="12.75" customHeight="1">
      <c r="A8" s="151" t="s">
        <v>279</v>
      </c>
      <c r="B8" s="325" t="s">
        <v>276</v>
      </c>
      <c r="C8" s="150">
        <v>151341.81537</v>
      </c>
      <c r="D8" s="143">
        <v>0</v>
      </c>
      <c r="E8" s="143">
        <v>0</v>
      </c>
      <c r="F8" s="143">
        <v>45859.980109999997</v>
      </c>
      <c r="G8" s="143">
        <v>5000</v>
      </c>
      <c r="H8" s="143">
        <v>0</v>
      </c>
      <c r="I8" s="357">
        <v>19846.599330000005</v>
      </c>
      <c r="J8" s="357">
        <v>48934.210310000024</v>
      </c>
      <c r="K8" s="357">
        <v>43301.631469999993</v>
      </c>
      <c r="L8" s="540">
        <v>11600.60585</v>
      </c>
    </row>
    <row r="9" spans="1:15" ht="12.75" customHeight="1">
      <c r="A9" s="151" t="s">
        <v>280</v>
      </c>
      <c r="B9" s="325" t="s">
        <v>276</v>
      </c>
      <c r="C9" s="150">
        <v>107586.28555999999</v>
      </c>
      <c r="D9" s="143">
        <v>0</v>
      </c>
      <c r="E9" s="143">
        <v>0</v>
      </c>
      <c r="F9" s="143">
        <v>0</v>
      </c>
      <c r="G9" s="143">
        <v>12204.122690000002</v>
      </c>
      <c r="H9" s="143">
        <v>15473.020149999998</v>
      </c>
      <c r="I9" s="357">
        <v>13260.583150000006</v>
      </c>
      <c r="J9" s="357">
        <v>31407.395359999995</v>
      </c>
      <c r="K9" s="357">
        <v>19505.295969999992</v>
      </c>
      <c r="L9" s="366">
        <v>15735.868239999996</v>
      </c>
    </row>
    <row r="10" spans="1:15" ht="12.75" customHeight="1">
      <c r="A10" s="151" t="s">
        <v>281</v>
      </c>
      <c r="B10" s="383" t="s">
        <v>282</v>
      </c>
      <c r="C10" s="347">
        <f>C9/C8*100</f>
        <v>71.088274775199025</v>
      </c>
      <c r="D10" s="328">
        <v>0</v>
      </c>
      <c r="E10" s="328">
        <v>0</v>
      </c>
      <c r="F10" s="328">
        <v>0</v>
      </c>
      <c r="G10" s="328">
        <v>244.0824538</v>
      </c>
      <c r="H10" s="328">
        <v>0</v>
      </c>
      <c r="I10" s="328">
        <v>66.8</v>
      </c>
      <c r="J10" s="328">
        <v>64.182900185847473</v>
      </c>
      <c r="K10" s="329">
        <v>45</v>
      </c>
      <c r="L10" s="137">
        <v>-135.6</v>
      </c>
    </row>
    <row r="11" spans="1:15" ht="21" customHeight="1">
      <c r="A11" s="703" t="s">
        <v>296</v>
      </c>
      <c r="B11" s="703"/>
      <c r="C11" s="703"/>
      <c r="D11" s="703"/>
      <c r="E11" s="703"/>
      <c r="F11" s="703"/>
      <c r="G11" s="703"/>
      <c r="H11" s="703"/>
      <c r="I11" s="703"/>
      <c r="J11" s="703"/>
      <c r="K11" s="703"/>
      <c r="L11" s="703"/>
    </row>
    <row r="12" spans="1:15" ht="12.75" customHeight="1">
      <c r="A12" s="380" t="s">
        <v>308</v>
      </c>
      <c r="B12" s="380"/>
      <c r="C12" s="382"/>
      <c r="D12" s="382"/>
      <c r="E12" s="381"/>
      <c r="F12" s="381"/>
      <c r="G12" s="381"/>
      <c r="H12" s="381"/>
      <c r="I12" s="381"/>
      <c r="J12" s="381"/>
      <c r="K12" s="381"/>
      <c r="L12" s="382"/>
    </row>
    <row r="13" spans="1:15" ht="12.75" customHeight="1">
      <c r="A13" s="151" t="s">
        <v>279</v>
      </c>
      <c r="B13" s="325" t="s">
        <v>276</v>
      </c>
      <c r="C13" s="150">
        <v>2881.8038500000002</v>
      </c>
      <c r="D13" s="143">
        <v>0</v>
      </c>
      <c r="E13" s="143">
        <v>0</v>
      </c>
      <c r="F13" s="143">
        <v>0</v>
      </c>
      <c r="G13" s="143">
        <v>0</v>
      </c>
      <c r="H13" s="143">
        <v>0</v>
      </c>
      <c r="I13" s="143">
        <v>0</v>
      </c>
      <c r="J13" s="143">
        <v>2175.3765899999999</v>
      </c>
      <c r="K13" s="287">
        <v>172.38369000000012</v>
      </c>
      <c r="L13" s="366">
        <v>534.04357000000027</v>
      </c>
    </row>
    <row r="14" spans="1:15" ht="12.75" customHeight="1">
      <c r="A14" s="151" t="s">
        <v>280</v>
      </c>
      <c r="B14" s="325" t="s">
        <v>276</v>
      </c>
      <c r="C14" s="150">
        <v>1810.7214400000003</v>
      </c>
      <c r="D14" s="143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259.98352999999997</v>
      </c>
      <c r="K14" s="287">
        <v>615.32976999999994</v>
      </c>
      <c r="L14" s="366">
        <v>935.40814000000034</v>
      </c>
    </row>
    <row r="15" spans="1:15" ht="12.75" customHeight="1">
      <c r="A15" s="151" t="s">
        <v>281</v>
      </c>
      <c r="B15" s="383" t="s">
        <v>282</v>
      </c>
      <c r="C15" s="347">
        <f>C14/C13*100</f>
        <v>62.832917653295524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11.951196459276046</v>
      </c>
      <c r="K15" s="329">
        <v>357</v>
      </c>
      <c r="L15" s="137">
        <v>175.2</v>
      </c>
    </row>
    <row r="16" spans="1:15" ht="21" customHeight="1">
      <c r="A16" s="703" t="s">
        <v>297</v>
      </c>
      <c r="B16" s="703"/>
      <c r="C16" s="703"/>
      <c r="D16" s="703"/>
      <c r="E16" s="703"/>
      <c r="F16" s="703"/>
      <c r="G16" s="703"/>
      <c r="H16" s="703"/>
      <c r="I16" s="703"/>
      <c r="J16" s="703"/>
      <c r="K16" s="703"/>
      <c r="L16" s="703"/>
    </row>
    <row r="17" spans="1:12" ht="12.75" customHeight="1">
      <c r="A17" s="380" t="s">
        <v>309</v>
      </c>
      <c r="B17" s="380"/>
      <c r="C17" s="382"/>
      <c r="D17" s="382"/>
      <c r="E17" s="381"/>
      <c r="F17" s="381"/>
      <c r="G17" s="381"/>
      <c r="H17" s="381"/>
      <c r="I17" s="381"/>
      <c r="J17" s="381"/>
      <c r="K17" s="381"/>
      <c r="L17" s="382"/>
    </row>
    <row r="18" spans="1:12" ht="12.75" customHeight="1">
      <c r="A18" s="151" t="s">
        <v>279</v>
      </c>
      <c r="B18" s="325" t="s">
        <v>276</v>
      </c>
      <c r="C18" s="150">
        <v>220509.60279999999</v>
      </c>
      <c r="D18" s="143">
        <v>0</v>
      </c>
      <c r="E18" s="143">
        <v>0</v>
      </c>
      <c r="F18" s="143">
        <v>935.72249999999997</v>
      </c>
      <c r="G18" s="143">
        <v>137845.62881999998</v>
      </c>
      <c r="H18" s="143">
        <v>15595.848140000075</v>
      </c>
      <c r="I18" s="357">
        <v>74465.659129999956</v>
      </c>
      <c r="J18" s="357">
        <v>19290.566379999946</v>
      </c>
      <c r="K18" s="543">
        <v>5923.4332899999299</v>
      </c>
      <c r="L18" s="540">
        <v>21700.388879999999</v>
      </c>
    </row>
    <row r="19" spans="1:12" ht="12.75" customHeight="1">
      <c r="A19" s="151" t="s">
        <v>280</v>
      </c>
      <c r="B19" s="325" t="s">
        <v>276</v>
      </c>
      <c r="C19" s="150">
        <v>155566.69663000002</v>
      </c>
      <c r="D19" s="143">
        <v>0</v>
      </c>
      <c r="E19" s="143">
        <v>0</v>
      </c>
      <c r="F19" s="143">
        <v>0</v>
      </c>
      <c r="G19" s="143">
        <v>418.84087999999997</v>
      </c>
      <c r="H19" s="143">
        <v>5078.5049399999998</v>
      </c>
      <c r="I19" s="357">
        <v>14331.882709999998</v>
      </c>
      <c r="J19" s="357">
        <v>39607.444710000011</v>
      </c>
      <c r="K19" s="357">
        <v>53851.548929999932</v>
      </c>
      <c r="L19" s="366">
        <v>42278.474460000085</v>
      </c>
    </row>
    <row r="20" spans="1:12" ht="12.75" customHeight="1">
      <c r="A20" s="151" t="s">
        <v>281</v>
      </c>
      <c r="B20" s="383" t="s">
        <v>282</v>
      </c>
      <c r="C20" s="347">
        <f>C19/C18*100</f>
        <v>70.548717450231607</v>
      </c>
      <c r="D20" s="328">
        <v>0</v>
      </c>
      <c r="E20" s="328">
        <v>0</v>
      </c>
      <c r="F20" s="328">
        <v>0</v>
      </c>
      <c r="G20" s="328">
        <v>0.303847777826112</v>
      </c>
      <c r="H20" s="328">
        <v>32.563185370949498</v>
      </c>
      <c r="I20" s="328">
        <v>19.2</v>
      </c>
      <c r="J20" s="328">
        <v>205.32027898913418</v>
      </c>
      <c r="K20" s="329">
        <v>-909.1</v>
      </c>
      <c r="L20" s="137">
        <v>-194.8</v>
      </c>
    </row>
    <row r="21" spans="1:12" ht="12.75" customHeight="1">
      <c r="A21" s="380" t="s">
        <v>310</v>
      </c>
      <c r="B21" s="380"/>
      <c r="C21" s="382"/>
      <c r="D21" s="382"/>
      <c r="E21" s="381"/>
      <c r="F21" s="381"/>
      <c r="G21" s="381"/>
      <c r="H21" s="381"/>
      <c r="I21" s="381"/>
      <c r="J21" s="381"/>
      <c r="K21" s="381"/>
      <c r="L21" s="382"/>
    </row>
    <row r="22" spans="1:12" ht="12.75" customHeight="1">
      <c r="A22" s="151" t="s">
        <v>279</v>
      </c>
      <c r="B22" s="325" t="s">
        <v>276</v>
      </c>
      <c r="C22" s="150">
        <v>62893.384499999986</v>
      </c>
      <c r="D22" s="143">
        <v>0</v>
      </c>
      <c r="E22" s="143">
        <v>0</v>
      </c>
      <c r="F22" s="143">
        <v>991.13400000000001</v>
      </c>
      <c r="G22" s="143">
        <v>50673.536420000004</v>
      </c>
      <c r="H22" s="143">
        <v>23431.434899999957</v>
      </c>
      <c r="I22" s="357">
        <v>19279.997279999981</v>
      </c>
      <c r="J22" s="357">
        <v>2640.6561899999942</v>
      </c>
      <c r="K22" s="543">
        <v>31370.456619999899</v>
      </c>
      <c r="L22" s="540">
        <v>2752.9176700000098</v>
      </c>
    </row>
    <row r="23" spans="1:12" ht="12.75" customHeight="1">
      <c r="A23" s="151" t="s">
        <v>280</v>
      </c>
      <c r="B23" s="325" t="s">
        <v>276</v>
      </c>
      <c r="C23" s="150">
        <v>53404.619890000016</v>
      </c>
      <c r="D23" s="143">
        <v>0</v>
      </c>
      <c r="E23" s="143">
        <v>0</v>
      </c>
      <c r="F23" s="143">
        <v>0</v>
      </c>
      <c r="G23" s="143">
        <v>10059.39639</v>
      </c>
      <c r="H23" s="143">
        <v>1425.0149799999999</v>
      </c>
      <c r="I23" s="357">
        <v>2875.5055499999999</v>
      </c>
      <c r="J23" s="357">
        <v>9271.5067400000007</v>
      </c>
      <c r="K23" s="287">
        <v>18510.403879999998</v>
      </c>
      <c r="L23" s="366">
        <v>11262.792350000018</v>
      </c>
    </row>
    <row r="24" spans="1:12" ht="12.75" customHeight="1">
      <c r="A24" s="151" t="s">
        <v>281</v>
      </c>
      <c r="B24" s="383" t="s">
        <v>282</v>
      </c>
      <c r="C24" s="347">
        <f>C23/C22*100</f>
        <v>84.912936892432668</v>
      </c>
      <c r="D24" s="328">
        <v>0</v>
      </c>
      <c r="E24" s="328">
        <v>0</v>
      </c>
      <c r="F24" s="328">
        <v>0</v>
      </c>
      <c r="G24" s="328">
        <v>19.8513802285757</v>
      </c>
      <c r="H24" s="328">
        <v>6.0816377062763802</v>
      </c>
      <c r="I24" s="329">
        <v>14.9</v>
      </c>
      <c r="J24" s="329">
        <v>351.10616728942745</v>
      </c>
      <c r="K24" s="329">
        <v>-59</v>
      </c>
      <c r="L24" s="137">
        <v>-409.1</v>
      </c>
    </row>
    <row r="25" spans="1:12" ht="21" customHeight="1">
      <c r="A25" s="703" t="s">
        <v>299</v>
      </c>
      <c r="B25" s="703"/>
      <c r="C25" s="703"/>
      <c r="D25" s="703"/>
      <c r="E25" s="703"/>
      <c r="F25" s="703"/>
      <c r="G25" s="703"/>
      <c r="H25" s="703"/>
      <c r="I25" s="703"/>
      <c r="J25" s="703"/>
      <c r="K25" s="703"/>
      <c r="L25" s="703"/>
    </row>
    <row r="26" spans="1:12" ht="12.75" customHeight="1">
      <c r="A26" s="380" t="s">
        <v>311</v>
      </c>
      <c r="B26" s="380"/>
      <c r="C26" s="382"/>
      <c r="D26" s="382"/>
      <c r="E26" s="381"/>
      <c r="F26" s="381"/>
      <c r="G26" s="381"/>
      <c r="H26" s="381"/>
      <c r="I26" s="381"/>
      <c r="J26" s="381"/>
      <c r="K26" s="381"/>
      <c r="L26" s="382"/>
    </row>
    <row r="27" spans="1:12" ht="12.75" customHeight="1">
      <c r="A27" s="151" t="s">
        <v>279</v>
      </c>
      <c r="B27" s="325" t="s">
        <v>276</v>
      </c>
      <c r="C27" s="393">
        <v>364126.48596000019</v>
      </c>
      <c r="D27" s="143">
        <v>0</v>
      </c>
      <c r="E27" s="361">
        <v>2195.8113800000001</v>
      </c>
      <c r="F27" s="361">
        <v>19677.782709999999</v>
      </c>
      <c r="G27" s="361">
        <v>34463.750729999963</v>
      </c>
      <c r="H27" s="361">
        <v>83375.819939999958</v>
      </c>
      <c r="I27" s="357">
        <v>83553.957310000114</v>
      </c>
      <c r="J27" s="357">
        <v>71532.718269999779</v>
      </c>
      <c r="K27" s="357">
        <v>43462.808440000576</v>
      </c>
      <c r="L27" s="366">
        <v>25863.837179999799</v>
      </c>
    </row>
    <row r="28" spans="1:12" ht="12.75" customHeight="1">
      <c r="A28" s="151" t="s">
        <v>280</v>
      </c>
      <c r="B28" s="325" t="s">
        <v>276</v>
      </c>
      <c r="C28" s="393">
        <v>266994.19415999978</v>
      </c>
      <c r="D28" s="143">
        <v>0</v>
      </c>
      <c r="E28" s="361">
        <v>0</v>
      </c>
      <c r="F28" s="361">
        <v>1547.1955699999999</v>
      </c>
      <c r="G28" s="361">
        <v>13380.093789999999</v>
      </c>
      <c r="H28" s="361">
        <v>22793.242200000012</v>
      </c>
      <c r="I28" s="357">
        <v>23722.779630000012</v>
      </c>
      <c r="J28" s="357">
        <v>52367.787969999947</v>
      </c>
      <c r="K28" s="357">
        <v>85779.128560000026</v>
      </c>
      <c r="L28" s="366">
        <v>67403.966439999786</v>
      </c>
    </row>
    <row r="29" spans="1:12" ht="12.75" customHeight="1">
      <c r="A29" s="151" t="s">
        <v>281</v>
      </c>
      <c r="B29" s="383" t="s">
        <v>282</v>
      </c>
      <c r="C29" s="394">
        <f>C28/C27*100</f>
        <v>73.324573865063329</v>
      </c>
      <c r="D29" s="328">
        <v>0</v>
      </c>
      <c r="E29" s="363">
        <v>0</v>
      </c>
      <c r="F29" s="363">
        <v>7.8626519705074998</v>
      </c>
      <c r="G29" s="363">
        <v>38.823672718689103</v>
      </c>
      <c r="H29" s="363">
        <v>27.337952677890101</v>
      </c>
      <c r="I29" s="363">
        <v>28.4</v>
      </c>
      <c r="J29" s="363">
        <v>73.208161574872733</v>
      </c>
      <c r="K29" s="329">
        <v>197.4</v>
      </c>
      <c r="L29" s="137">
        <v>260.60000000000002</v>
      </c>
    </row>
    <row r="30" spans="1:12" ht="12.75" customHeight="1">
      <c r="A30" s="380" t="s">
        <v>312</v>
      </c>
      <c r="B30" s="380"/>
      <c r="C30" s="382"/>
      <c r="D30" s="382"/>
      <c r="E30" s="381"/>
      <c r="F30" s="381"/>
      <c r="G30" s="381"/>
      <c r="H30" s="381"/>
      <c r="I30" s="381"/>
      <c r="J30" s="381"/>
      <c r="K30" s="381"/>
      <c r="L30" s="382"/>
    </row>
    <row r="31" spans="1:12" ht="12.75" customHeight="1">
      <c r="A31" s="151" t="s">
        <v>279</v>
      </c>
      <c r="B31" s="325" t="s">
        <v>276</v>
      </c>
      <c r="C31" s="150">
        <v>493262.69735000015</v>
      </c>
      <c r="D31" s="143">
        <v>0</v>
      </c>
      <c r="E31" s="143">
        <v>0</v>
      </c>
      <c r="F31" s="143">
        <v>4773.6758800000007</v>
      </c>
      <c r="G31" s="143">
        <v>47126.866259999995</v>
      </c>
      <c r="H31" s="143">
        <v>304.87292000000161</v>
      </c>
      <c r="I31" s="357">
        <v>265208.04362000001</v>
      </c>
      <c r="J31" s="357">
        <v>98575.01497999992</v>
      </c>
      <c r="K31" s="357">
        <v>14454.840719999978</v>
      </c>
      <c r="L31" s="366">
        <v>62819.38297000021</v>
      </c>
    </row>
    <row r="32" spans="1:12" ht="12.75" customHeight="1">
      <c r="A32" s="151" t="s">
        <v>280</v>
      </c>
      <c r="B32" s="325" t="s">
        <v>276</v>
      </c>
      <c r="C32" s="150">
        <v>286571.86288000003</v>
      </c>
      <c r="D32" s="143">
        <v>0</v>
      </c>
      <c r="E32" s="143">
        <v>0</v>
      </c>
      <c r="F32" s="143">
        <v>0</v>
      </c>
      <c r="G32" s="143">
        <v>256.10151000000002</v>
      </c>
      <c r="H32" s="143">
        <v>6221.7352899999978</v>
      </c>
      <c r="I32" s="357">
        <v>19820.534180000002</v>
      </c>
      <c r="J32" s="357">
        <v>17458.955900000001</v>
      </c>
      <c r="K32" s="357">
        <v>81617.31899</v>
      </c>
      <c r="L32" s="366">
        <v>161197.21701000002</v>
      </c>
    </row>
    <row r="33" spans="1:12" ht="12.75" customHeight="1">
      <c r="A33" s="151" t="s">
        <v>281</v>
      </c>
      <c r="B33" s="383" t="s">
        <v>282</v>
      </c>
      <c r="C33" s="347">
        <f>C32/C31*100</f>
        <v>58.09720954363182</v>
      </c>
      <c r="D33" s="328">
        <v>0</v>
      </c>
      <c r="E33" s="328">
        <v>0</v>
      </c>
      <c r="F33" s="328">
        <v>0</v>
      </c>
      <c r="G33" s="328">
        <v>0.54342995901124003</v>
      </c>
      <c r="H33" s="395">
        <v>2040.76350565999</v>
      </c>
      <c r="I33" s="329">
        <v>7.5</v>
      </c>
      <c r="J33" s="329">
        <v>17.711339839554967</v>
      </c>
      <c r="K33" s="329">
        <v>564.6</v>
      </c>
      <c r="L33" s="137">
        <v>256.60000000000002</v>
      </c>
    </row>
    <row r="34" spans="1:12" ht="6" customHeight="1">
      <c r="A34" s="173"/>
      <c r="B34" s="173"/>
      <c r="C34" s="309"/>
      <c r="D34" s="309"/>
      <c r="E34" s="309"/>
      <c r="F34" s="309"/>
      <c r="G34" s="309"/>
      <c r="H34" s="309"/>
      <c r="I34" s="309"/>
      <c r="J34" s="309"/>
      <c r="K34" s="309"/>
    </row>
    <row r="35" spans="1:12" ht="13.5" customHeight="1">
      <c r="A35" s="699" t="s">
        <v>293</v>
      </c>
      <c r="B35" s="652" t="s">
        <v>125</v>
      </c>
      <c r="C35" s="695" t="s">
        <v>287</v>
      </c>
      <c r="D35" s="696"/>
      <c r="E35" s="696"/>
      <c r="F35" s="696"/>
      <c r="G35" s="696"/>
      <c r="H35" s="696"/>
      <c r="I35" s="696"/>
      <c r="J35" s="696"/>
      <c r="K35" s="696"/>
      <c r="L35" s="696"/>
    </row>
    <row r="36" spans="1:12" ht="12.75" customHeight="1">
      <c r="A36" s="699"/>
      <c r="B36" s="652"/>
      <c r="C36" s="322" t="s">
        <v>0</v>
      </c>
      <c r="D36" s="322">
        <v>2014</v>
      </c>
      <c r="E36" s="321">
        <v>2015</v>
      </c>
      <c r="F36" s="321">
        <v>2016</v>
      </c>
      <c r="G36" s="321">
        <v>2017</v>
      </c>
      <c r="H36" s="321">
        <v>2018</v>
      </c>
      <c r="I36" s="321">
        <v>2019</v>
      </c>
      <c r="J36" s="321">
        <v>2020</v>
      </c>
      <c r="K36" s="321">
        <v>2021</v>
      </c>
      <c r="L36" s="321">
        <v>2022</v>
      </c>
    </row>
    <row r="37" spans="1:12" ht="4.5" customHeight="1">
      <c r="A37" s="331"/>
      <c r="B37" s="331"/>
      <c r="C37" s="331"/>
      <c r="D37" s="331"/>
      <c r="E37" s="331"/>
      <c r="F37" s="331"/>
      <c r="G37" s="331"/>
      <c r="H37" s="331"/>
      <c r="I37" s="331"/>
      <c r="J37" s="331"/>
      <c r="K37" s="331"/>
      <c r="L37" s="331"/>
    </row>
    <row r="38" spans="1:12" ht="21" customHeight="1">
      <c r="A38" s="703" t="s">
        <v>300</v>
      </c>
      <c r="B38" s="703"/>
      <c r="C38" s="703"/>
      <c r="D38" s="703"/>
      <c r="E38" s="703"/>
      <c r="F38" s="703"/>
      <c r="G38" s="703"/>
      <c r="H38" s="703"/>
      <c r="I38" s="703"/>
      <c r="J38" s="703"/>
      <c r="K38" s="703"/>
      <c r="L38" s="703"/>
    </row>
    <row r="39" spans="1:12" ht="12.75" customHeight="1">
      <c r="A39" s="380" t="s">
        <v>313</v>
      </c>
      <c r="B39" s="380"/>
      <c r="C39" s="382"/>
      <c r="D39" s="382"/>
      <c r="E39" s="381"/>
      <c r="F39" s="381"/>
      <c r="G39" s="381"/>
      <c r="H39" s="381"/>
      <c r="I39" s="381"/>
      <c r="J39" s="381"/>
      <c r="K39" s="381"/>
      <c r="L39" s="382"/>
    </row>
    <row r="40" spans="1:12" ht="12.75" customHeight="1">
      <c r="A40" s="151" t="s">
        <v>279</v>
      </c>
      <c r="B40" s="325" t="s">
        <v>276</v>
      </c>
      <c r="C40" s="393">
        <v>17143.597070000003</v>
      </c>
      <c r="D40" s="361">
        <v>0</v>
      </c>
      <c r="E40" s="396">
        <v>551.649</v>
      </c>
      <c r="F40" s="396">
        <v>7124.5767099999994</v>
      </c>
      <c r="G40" s="396">
        <v>3398.2884100000019</v>
      </c>
      <c r="H40" s="361">
        <v>4110.2137599999969</v>
      </c>
      <c r="I40" s="357">
        <v>2374.8806300000033</v>
      </c>
      <c r="J40" s="543">
        <v>192.48685999999699</v>
      </c>
      <c r="K40" s="287">
        <v>256.43857999999091</v>
      </c>
      <c r="L40" s="540">
        <v>479.963159999992</v>
      </c>
    </row>
    <row r="41" spans="1:12" ht="12.75" customHeight="1">
      <c r="A41" s="151" t="s">
        <v>280</v>
      </c>
      <c r="B41" s="325" t="s">
        <v>276</v>
      </c>
      <c r="C41" s="393">
        <v>15650.377970000001</v>
      </c>
      <c r="D41" s="361">
        <v>0</v>
      </c>
      <c r="E41" s="396">
        <v>0</v>
      </c>
      <c r="F41" s="396">
        <v>296.85750999999999</v>
      </c>
      <c r="G41" s="396">
        <v>3373.211690000001</v>
      </c>
      <c r="H41" s="361">
        <v>2670.3750599999994</v>
      </c>
      <c r="I41" s="357">
        <v>2932.1488000000008</v>
      </c>
      <c r="J41" s="357">
        <v>3004.4981400000015</v>
      </c>
      <c r="K41" s="357">
        <v>2748.3516999999993</v>
      </c>
      <c r="L41" s="366">
        <v>624.93506999999954</v>
      </c>
    </row>
    <row r="42" spans="1:12" ht="12.75" customHeight="1">
      <c r="A42" s="151" t="s">
        <v>281</v>
      </c>
      <c r="B42" s="383" t="s">
        <v>282</v>
      </c>
      <c r="C42" s="394">
        <f>C41/C40*100</f>
        <v>91.289931197618841</v>
      </c>
      <c r="D42" s="363">
        <v>0</v>
      </c>
      <c r="E42" s="397">
        <v>0</v>
      </c>
      <c r="F42" s="362">
        <v>4.2</v>
      </c>
      <c r="G42" s="362">
        <v>99.2620779352862</v>
      </c>
      <c r="H42" s="362">
        <v>64.969250163767697</v>
      </c>
      <c r="I42" s="362">
        <v>123.5</v>
      </c>
      <c r="J42" s="362">
        <v>-1560.8848001365104</v>
      </c>
      <c r="K42" s="329">
        <v>1071.7</v>
      </c>
      <c r="L42" s="137">
        <v>-130.19999999999999</v>
      </c>
    </row>
    <row r="43" spans="1:12" ht="21" customHeight="1">
      <c r="A43" s="703" t="s">
        <v>301</v>
      </c>
      <c r="B43" s="703"/>
      <c r="C43" s="703"/>
      <c r="D43" s="703"/>
      <c r="E43" s="703"/>
      <c r="F43" s="703"/>
      <c r="G43" s="703"/>
      <c r="H43" s="703"/>
      <c r="I43" s="703"/>
      <c r="J43" s="703"/>
      <c r="K43" s="703"/>
      <c r="L43" s="703"/>
    </row>
    <row r="44" spans="1:12" ht="12.75" customHeight="1">
      <c r="A44" s="380" t="s">
        <v>314</v>
      </c>
      <c r="B44" s="380"/>
      <c r="C44" s="382"/>
      <c r="D44" s="382"/>
      <c r="E44" s="381"/>
      <c r="F44" s="381"/>
      <c r="G44" s="381"/>
      <c r="H44" s="381"/>
      <c r="I44" s="381"/>
      <c r="J44" s="381"/>
      <c r="K44" s="381"/>
      <c r="L44" s="382"/>
    </row>
    <row r="45" spans="1:12" ht="12.75" customHeight="1">
      <c r="A45" s="151" t="s">
        <v>279</v>
      </c>
      <c r="B45" s="325" t="s">
        <v>276</v>
      </c>
      <c r="C45" s="393">
        <v>124560.52603000004</v>
      </c>
      <c r="D45" s="361">
        <v>0</v>
      </c>
      <c r="E45" s="361">
        <v>18341.353440000003</v>
      </c>
      <c r="F45" s="361">
        <v>42176.180640000006</v>
      </c>
      <c r="G45" s="361">
        <v>41722.767939999962</v>
      </c>
      <c r="H45" s="361">
        <v>1465.4782600000035</v>
      </c>
      <c r="I45" s="357">
        <v>25712.61453000005</v>
      </c>
      <c r="J45" s="543">
        <v>1505.95956000002</v>
      </c>
      <c r="K45" s="287">
        <v>345.5048400000378</v>
      </c>
      <c r="L45" s="540">
        <v>3697.4140600000101</v>
      </c>
    </row>
    <row r="46" spans="1:12" ht="12.75" customHeight="1">
      <c r="A46" s="151" t="s">
        <v>280</v>
      </c>
      <c r="B46" s="325" t="s">
        <v>276</v>
      </c>
      <c r="C46" s="393">
        <v>119084.05902</v>
      </c>
      <c r="D46" s="361">
        <v>0</v>
      </c>
      <c r="E46" s="361">
        <v>0</v>
      </c>
      <c r="F46" s="361">
        <v>1851.9633499999998</v>
      </c>
      <c r="G46" s="361">
        <v>16019.478400000005</v>
      </c>
      <c r="H46" s="361">
        <v>20491.485509999999</v>
      </c>
      <c r="I46" s="357">
        <v>15217.093320000007</v>
      </c>
      <c r="J46" s="357">
        <v>21027.168539999999</v>
      </c>
      <c r="K46" s="357">
        <v>29739.494529999982</v>
      </c>
      <c r="L46" s="366">
        <v>14737.375370000009</v>
      </c>
    </row>
    <row r="47" spans="1:12" ht="12.75" customHeight="1">
      <c r="A47" s="151" t="s">
        <v>281</v>
      </c>
      <c r="B47" s="383" t="s">
        <v>282</v>
      </c>
      <c r="C47" s="347">
        <f>C46/C45*100</f>
        <v>95.603368752086809</v>
      </c>
      <c r="D47" s="363">
        <v>0</v>
      </c>
      <c r="E47" s="328">
        <v>0</v>
      </c>
      <c r="F47" s="328">
        <v>4.3910172089968498</v>
      </c>
      <c r="G47" s="328">
        <v>38.395051888784202</v>
      </c>
      <c r="H47" s="395">
        <v>1398.2797336072399</v>
      </c>
      <c r="I47" s="328">
        <v>59.2</v>
      </c>
      <c r="J47" s="328">
        <v>-1396.2638239767709</v>
      </c>
      <c r="K47" s="328">
        <v>8607.5</v>
      </c>
      <c r="L47" s="137">
        <v>-398.6</v>
      </c>
    </row>
    <row r="48" spans="1:12" ht="12.75" customHeight="1">
      <c r="A48" s="380" t="s">
        <v>315</v>
      </c>
      <c r="B48" s="380"/>
      <c r="C48" s="382"/>
      <c r="D48" s="382"/>
      <c r="E48" s="381"/>
      <c r="F48" s="381"/>
      <c r="G48" s="381"/>
      <c r="H48" s="381"/>
      <c r="I48" s="381"/>
      <c r="J48" s="381"/>
      <c r="K48" s="381"/>
      <c r="L48" s="382"/>
    </row>
    <row r="49" spans="1:12" ht="12.75" customHeight="1">
      <c r="A49" s="151" t="s">
        <v>279</v>
      </c>
      <c r="B49" s="325" t="s">
        <v>276</v>
      </c>
      <c r="C49" s="393">
        <v>330026.64335000009</v>
      </c>
      <c r="D49" s="361">
        <v>0</v>
      </c>
      <c r="E49" s="396">
        <v>43171.256559999994</v>
      </c>
      <c r="F49" s="396">
        <v>71578.405249999967</v>
      </c>
      <c r="G49" s="396">
        <v>128311.54360999996</v>
      </c>
      <c r="H49" s="396">
        <v>27949.367670000036</v>
      </c>
      <c r="I49" s="357">
        <v>13349.598160000169</v>
      </c>
      <c r="J49" s="357">
        <v>33170.388919999939</v>
      </c>
      <c r="K49" s="357">
        <v>13271.990470000077</v>
      </c>
      <c r="L49" s="540">
        <v>775.90729000006104</v>
      </c>
    </row>
    <row r="50" spans="1:12" ht="12.75" customHeight="1">
      <c r="A50" s="151" t="s">
        <v>280</v>
      </c>
      <c r="B50" s="325" t="s">
        <v>276</v>
      </c>
      <c r="C50" s="393">
        <v>297285.30015000002</v>
      </c>
      <c r="D50" s="361">
        <v>0</v>
      </c>
      <c r="E50" s="396">
        <v>906.40687000000014</v>
      </c>
      <c r="F50" s="396">
        <v>28829.120820000004</v>
      </c>
      <c r="G50" s="396">
        <v>28217.161799999973</v>
      </c>
      <c r="H50" s="396">
        <v>49811.985790000064</v>
      </c>
      <c r="I50" s="357">
        <v>55784.21845</v>
      </c>
      <c r="J50" s="357">
        <v>40171.706879999896</v>
      </c>
      <c r="K50" s="357">
        <v>59748.705670000141</v>
      </c>
      <c r="L50" s="366">
        <v>33815.993869999947</v>
      </c>
    </row>
    <row r="51" spans="1:12" ht="12.75" customHeight="1">
      <c r="A51" s="151" t="s">
        <v>281</v>
      </c>
      <c r="B51" s="383" t="s">
        <v>282</v>
      </c>
      <c r="C51" s="394">
        <f>C50/C49*100</f>
        <v>90.079181829790272</v>
      </c>
      <c r="D51" s="363">
        <v>0</v>
      </c>
      <c r="E51" s="397">
        <v>2.0995610093958299</v>
      </c>
      <c r="F51" s="362">
        <v>40.276282657191501</v>
      </c>
      <c r="G51" s="362">
        <v>21.991132680755101</v>
      </c>
      <c r="H51" s="362">
        <v>178.22222805944401</v>
      </c>
      <c r="I51" s="329">
        <v>417.9</v>
      </c>
      <c r="J51" s="329">
        <v>121.10713255996389</v>
      </c>
      <c r="K51" s="363">
        <v>450.2</v>
      </c>
      <c r="L51" s="137">
        <v>-4358.3</v>
      </c>
    </row>
    <row r="52" spans="1:12" ht="5.15" customHeight="1"/>
    <row r="53" spans="1:12" ht="13.5" customHeight="1">
      <c r="A53" s="699" t="s">
        <v>294</v>
      </c>
      <c r="B53" s="652" t="s">
        <v>125</v>
      </c>
      <c r="C53" s="650" t="s">
        <v>287</v>
      </c>
      <c r="D53" s="656"/>
      <c r="E53" s="656"/>
      <c r="F53" s="656"/>
      <c r="G53" s="656"/>
      <c r="H53" s="656"/>
      <c r="I53" s="656"/>
      <c r="J53" s="656"/>
      <c r="K53" s="656"/>
      <c r="L53" s="656"/>
    </row>
    <row r="54" spans="1:12" ht="13.5" customHeight="1">
      <c r="A54" s="699"/>
      <c r="B54" s="652"/>
      <c r="C54" s="322" t="s">
        <v>0</v>
      </c>
      <c r="D54" s="321">
        <v>2014</v>
      </c>
      <c r="E54" s="321">
        <v>2015</v>
      </c>
      <c r="F54" s="321">
        <v>2016</v>
      </c>
      <c r="G54" s="322">
        <v>2017</v>
      </c>
      <c r="H54" s="322">
        <v>2018</v>
      </c>
      <c r="I54" s="322">
        <v>2019</v>
      </c>
      <c r="J54" s="322">
        <v>2020</v>
      </c>
      <c r="K54" s="322">
        <v>2021</v>
      </c>
      <c r="L54" s="322">
        <v>2022</v>
      </c>
    </row>
    <row r="55" spans="1:12" ht="6" customHeight="1">
      <c r="A55" s="336"/>
      <c r="B55" s="331"/>
      <c r="E55" s="331"/>
      <c r="F55" s="331"/>
      <c r="G55" s="331"/>
      <c r="H55" s="331"/>
      <c r="I55" s="331"/>
      <c r="J55" s="331"/>
      <c r="K55" s="331"/>
      <c r="L55" s="331"/>
    </row>
    <row r="56" spans="1:12" ht="21" customHeight="1">
      <c r="A56" s="703" t="s">
        <v>302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</row>
    <row r="57" spans="1:12">
      <c r="A57" s="380" t="s">
        <v>316</v>
      </c>
      <c r="B57" s="381"/>
      <c r="C57" s="398"/>
      <c r="D57" s="398"/>
      <c r="E57" s="381"/>
      <c r="F57" s="382"/>
      <c r="G57" s="382"/>
      <c r="H57" s="382"/>
      <c r="I57" s="382"/>
      <c r="J57" s="382"/>
      <c r="K57" s="382"/>
      <c r="L57" s="382"/>
    </row>
    <row r="58" spans="1:12" ht="12.75" customHeight="1">
      <c r="A58" s="151" t="s">
        <v>279</v>
      </c>
      <c r="B58" s="325" t="s">
        <v>276</v>
      </c>
      <c r="C58" s="283">
        <v>353049.90792999999</v>
      </c>
      <c r="D58" s="361">
        <v>0</v>
      </c>
      <c r="E58" s="365">
        <v>5705.1819599999999</v>
      </c>
      <c r="F58" s="143">
        <v>124211.92867999998</v>
      </c>
      <c r="G58" s="143">
        <v>84607.788630000068</v>
      </c>
      <c r="H58" s="546">
        <v>1624.61883000017</v>
      </c>
      <c r="I58" s="357">
        <v>34432.05864000009</v>
      </c>
      <c r="J58" s="357">
        <v>40931.19875999997</v>
      </c>
      <c r="K58" s="357">
        <v>64786.37009000004</v>
      </c>
      <c r="L58" s="540">
        <v>12665.218219999901</v>
      </c>
    </row>
    <row r="59" spans="1:12" ht="12.75" customHeight="1">
      <c r="A59" s="151" t="s">
        <v>280</v>
      </c>
      <c r="B59" s="325" t="s">
        <v>276</v>
      </c>
      <c r="C59" s="283">
        <v>176717.83991000004</v>
      </c>
      <c r="D59" s="361">
        <v>0</v>
      </c>
      <c r="E59" s="365">
        <v>31.311689999999999</v>
      </c>
      <c r="F59" s="143">
        <v>3410.4629800000002</v>
      </c>
      <c r="G59" s="143">
        <v>5388.3071400000008</v>
      </c>
      <c r="H59" s="143">
        <v>33375.640780000009</v>
      </c>
      <c r="I59" s="357">
        <v>42825.449949999973</v>
      </c>
      <c r="J59" s="357">
        <v>38533.729310000024</v>
      </c>
      <c r="K59" s="357">
        <v>53152.93806000003</v>
      </c>
      <c r="L59" s="366">
        <v>65743.591659999889</v>
      </c>
    </row>
    <row r="60" spans="1:12" ht="12.75" customHeight="1">
      <c r="A60" s="151" t="s">
        <v>281</v>
      </c>
      <c r="B60" s="383" t="s">
        <v>282</v>
      </c>
      <c r="C60" s="375">
        <f>C59/C58*100</f>
        <v>50.054634186461335</v>
      </c>
      <c r="D60" s="363">
        <v>0</v>
      </c>
      <c r="E60" s="367">
        <v>0.54882894567660701</v>
      </c>
      <c r="F60" s="367">
        <v>2.7456807218461101</v>
      </c>
      <c r="G60" s="367">
        <v>6.3685710585862401</v>
      </c>
      <c r="H60" s="379">
        <v>-2054.3674715377101</v>
      </c>
      <c r="I60" s="359">
        <v>124.4</v>
      </c>
      <c r="J60" s="359">
        <v>94.14268449830287</v>
      </c>
      <c r="K60" s="360">
        <v>82</v>
      </c>
      <c r="L60" s="137">
        <v>-519.1</v>
      </c>
    </row>
    <row r="61" spans="1:12" ht="21" customHeight="1">
      <c r="A61" s="703" t="s">
        <v>303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</row>
    <row r="62" spans="1:12">
      <c r="A62" s="380" t="s">
        <v>317</v>
      </c>
      <c r="B62" s="381"/>
      <c r="C62" s="399"/>
      <c r="D62" s="399"/>
      <c r="E62" s="381"/>
      <c r="F62" s="382"/>
      <c r="G62" s="382"/>
      <c r="H62" s="382"/>
      <c r="I62" s="382"/>
      <c r="J62" s="382"/>
      <c r="K62" s="382"/>
      <c r="L62" s="382"/>
    </row>
    <row r="63" spans="1:12">
      <c r="A63" s="151" t="s">
        <v>279</v>
      </c>
      <c r="B63" s="325" t="s">
        <v>276</v>
      </c>
      <c r="C63" s="150">
        <v>656462.0544600006</v>
      </c>
      <c r="D63" s="361">
        <v>0</v>
      </c>
      <c r="E63" s="365">
        <v>27590.258880000001</v>
      </c>
      <c r="F63" s="365">
        <v>242848.8962600001</v>
      </c>
      <c r="G63" s="365">
        <v>144904.82297999994</v>
      </c>
      <c r="H63" s="143">
        <v>69725.806189999974</v>
      </c>
      <c r="I63" s="357">
        <v>103579.67030000035</v>
      </c>
      <c r="J63" s="357">
        <v>28876.876750000054</v>
      </c>
      <c r="K63" s="357">
        <v>38935.723100000178</v>
      </c>
      <c r="L63" s="366">
        <v>29681.281909998972</v>
      </c>
    </row>
    <row r="64" spans="1:12">
      <c r="A64" s="151" t="s">
        <v>280</v>
      </c>
      <c r="B64" s="325" t="s">
        <v>276</v>
      </c>
      <c r="C64" s="150">
        <v>479550.06808999955</v>
      </c>
      <c r="D64" s="361">
        <v>0</v>
      </c>
      <c r="E64" s="365">
        <v>0</v>
      </c>
      <c r="F64" s="365">
        <v>20275.640519999994</v>
      </c>
      <c r="G64" s="365">
        <v>72220.330289999984</v>
      </c>
      <c r="H64" s="143">
        <v>115455.97826000009</v>
      </c>
      <c r="I64" s="357">
        <v>104008.74877999976</v>
      </c>
      <c r="J64" s="357">
        <v>89446.876349999977</v>
      </c>
      <c r="K64" s="357">
        <v>78142.493889999751</v>
      </c>
      <c r="L64" s="366">
        <v>95803.436919999949</v>
      </c>
    </row>
    <row r="65" spans="1:12">
      <c r="A65" s="151" t="s">
        <v>281</v>
      </c>
      <c r="B65" s="383" t="s">
        <v>282</v>
      </c>
      <c r="C65" s="400">
        <f>C64/C63*100</f>
        <v>73.050691175817136</v>
      </c>
      <c r="D65" s="363">
        <v>0</v>
      </c>
      <c r="E65" s="367">
        <v>0</v>
      </c>
      <c r="F65" s="367">
        <v>8.3490766613542196</v>
      </c>
      <c r="G65" s="367">
        <v>49.839838871317603</v>
      </c>
      <c r="H65" s="368">
        <v>165.58572007814001</v>
      </c>
      <c r="I65" s="328">
        <v>100.4</v>
      </c>
      <c r="J65" s="328">
        <v>309.7525993700126</v>
      </c>
      <c r="K65" s="384">
        <v>200.7</v>
      </c>
      <c r="L65" s="137">
        <v>322.8</v>
      </c>
    </row>
    <row r="66" spans="1:12" ht="21" customHeight="1">
      <c r="A66" s="703" t="s">
        <v>303</v>
      </c>
      <c r="B66" s="703"/>
      <c r="C66" s="703"/>
      <c r="D66" s="703"/>
      <c r="E66" s="703"/>
      <c r="F66" s="703"/>
      <c r="G66" s="703"/>
      <c r="H66" s="703"/>
      <c r="I66" s="703"/>
      <c r="J66" s="703"/>
      <c r="K66" s="703"/>
      <c r="L66" s="703"/>
    </row>
    <row r="67" spans="1:12">
      <c r="A67" s="380" t="s">
        <v>318</v>
      </c>
      <c r="B67" s="381"/>
      <c r="C67" s="399"/>
      <c r="D67" s="399"/>
      <c r="E67" s="381"/>
      <c r="F67" s="382"/>
      <c r="G67" s="382"/>
      <c r="H67" s="382"/>
      <c r="I67" s="382"/>
      <c r="J67" s="382"/>
      <c r="K67" s="382"/>
      <c r="L67" s="382"/>
    </row>
    <row r="68" spans="1:12">
      <c r="A68" s="151" t="s">
        <v>279</v>
      </c>
      <c r="B68" s="325" t="s">
        <v>276</v>
      </c>
      <c r="C68" s="150">
        <v>6145.3908200000005</v>
      </c>
      <c r="D68" s="361">
        <v>0</v>
      </c>
      <c r="E68" s="365">
        <v>4271.9120800000001</v>
      </c>
      <c r="F68" s="365">
        <v>2969.4749399999992</v>
      </c>
      <c r="G68" s="365">
        <v>0</v>
      </c>
      <c r="H68" s="546">
        <v>9.2481400000005998</v>
      </c>
      <c r="I68" s="543">
        <v>1085.9218800000001</v>
      </c>
      <c r="J68" s="543">
        <v>41.325269999999399</v>
      </c>
      <c r="K68" s="287">
        <v>40.499090000000251</v>
      </c>
      <c r="L68" s="137">
        <v>0</v>
      </c>
    </row>
    <row r="69" spans="1:12">
      <c r="A69" s="151" t="s">
        <v>280</v>
      </c>
      <c r="B69" s="325" t="s">
        <v>276</v>
      </c>
      <c r="C69" s="150">
        <v>6145.3908200000005</v>
      </c>
      <c r="D69" s="361">
        <v>0</v>
      </c>
      <c r="E69" s="365">
        <v>0</v>
      </c>
      <c r="F69" s="365">
        <v>578.89710000000002</v>
      </c>
      <c r="G69" s="365">
        <v>2154.9535299999998</v>
      </c>
      <c r="H69" s="143">
        <v>1020.4879300000002</v>
      </c>
      <c r="I69" s="357">
        <v>1354.9724899999983</v>
      </c>
      <c r="J69" s="357">
        <v>934.72777000000224</v>
      </c>
      <c r="K69" s="287">
        <v>101.35199999999986</v>
      </c>
      <c r="L69" s="137">
        <v>0</v>
      </c>
    </row>
    <row r="70" spans="1:12">
      <c r="A70" s="151" t="s">
        <v>281</v>
      </c>
      <c r="B70" s="383" t="s">
        <v>282</v>
      </c>
      <c r="C70" s="400">
        <f>C69/C68*100</f>
        <v>100</v>
      </c>
      <c r="D70" s="363">
        <v>0</v>
      </c>
      <c r="E70" s="367">
        <v>0</v>
      </c>
      <c r="F70" s="367">
        <v>19.5</v>
      </c>
      <c r="G70" s="367">
        <v>0</v>
      </c>
      <c r="H70" s="379">
        <v>-11034.520779312699</v>
      </c>
      <c r="I70" s="359">
        <v>-124.8</v>
      </c>
      <c r="J70" s="359">
        <v>-2261.8794021188892</v>
      </c>
      <c r="K70" s="384">
        <v>250.3</v>
      </c>
      <c r="L70" s="157" t="e">
        <f>L69/L68</f>
        <v>#DIV/0!</v>
      </c>
    </row>
    <row r="71" spans="1:12" ht="21" customHeight="1">
      <c r="A71" s="390" t="s">
        <v>304</v>
      </c>
      <c r="B71" s="390"/>
      <c r="C71" s="390"/>
      <c r="D71" s="390"/>
      <c r="E71" s="390"/>
      <c r="F71" s="390"/>
      <c r="G71" s="390"/>
      <c r="H71" s="390"/>
      <c r="I71" s="390"/>
      <c r="J71" s="390"/>
      <c r="K71" s="390"/>
      <c r="L71" s="390"/>
    </row>
    <row r="72" spans="1:12">
      <c r="A72" s="380" t="s">
        <v>319</v>
      </c>
      <c r="B72" s="381"/>
      <c r="C72" s="399"/>
      <c r="D72" s="399"/>
      <c r="E72" s="381"/>
      <c r="F72" s="382"/>
      <c r="G72" s="382"/>
      <c r="H72" s="382"/>
      <c r="I72" s="382"/>
      <c r="J72" s="382"/>
      <c r="K72" s="382"/>
      <c r="L72" s="382"/>
    </row>
    <row r="73" spans="1:12">
      <c r="A73" s="151" t="s">
        <v>279</v>
      </c>
      <c r="B73" s="325" t="s">
        <v>276</v>
      </c>
      <c r="C73" s="150">
        <v>367121.34334999998</v>
      </c>
      <c r="D73" s="361">
        <v>0</v>
      </c>
      <c r="E73" s="361">
        <v>0</v>
      </c>
      <c r="F73" s="143">
        <v>59928.777350000004</v>
      </c>
      <c r="G73" s="143">
        <v>108861.02180999996</v>
      </c>
      <c r="H73" s="143">
        <v>22958.816189999925</v>
      </c>
      <c r="I73" s="357">
        <v>50446.768800000136</v>
      </c>
      <c r="J73" s="357">
        <v>55304.076170000277</v>
      </c>
      <c r="K73" s="357">
        <v>69621.883029999677</v>
      </c>
      <c r="L73" s="366">
        <v>14744.314799999993</v>
      </c>
    </row>
    <row r="74" spans="1:12">
      <c r="A74" s="151" t="s">
        <v>280</v>
      </c>
      <c r="B74" s="325" t="s">
        <v>276</v>
      </c>
      <c r="C74" s="150">
        <v>204147.50955999992</v>
      </c>
      <c r="D74" s="361">
        <v>0</v>
      </c>
      <c r="E74" s="361">
        <v>0</v>
      </c>
      <c r="F74" s="143">
        <v>1987.2616399999999</v>
      </c>
      <c r="G74" s="143">
        <v>17357.896319999996</v>
      </c>
      <c r="H74" s="143">
        <v>45372.848470000041</v>
      </c>
      <c r="I74" s="357">
        <v>37252.206969999956</v>
      </c>
      <c r="J74" s="357">
        <v>42254.680079999889</v>
      </c>
      <c r="K74" s="357">
        <v>59922.616080000036</v>
      </c>
      <c r="L74" s="366">
        <v>69227.304850000015</v>
      </c>
    </row>
    <row r="75" spans="1:12">
      <c r="A75" s="151" t="s">
        <v>281</v>
      </c>
      <c r="B75" s="383" t="s">
        <v>282</v>
      </c>
      <c r="C75" s="400">
        <f>C74/C73*100</f>
        <v>55.607638525492433</v>
      </c>
      <c r="D75" s="363">
        <v>0</v>
      </c>
      <c r="E75" s="363">
        <v>0</v>
      </c>
      <c r="F75" s="359">
        <v>3.3160390181062098</v>
      </c>
      <c r="G75" s="359">
        <v>15.9450058720701</v>
      </c>
      <c r="H75" s="328">
        <v>197.62712543411899</v>
      </c>
      <c r="I75" s="328">
        <v>73.8</v>
      </c>
      <c r="J75" s="328">
        <v>76.404277959751838</v>
      </c>
      <c r="K75" s="384">
        <v>86.1</v>
      </c>
      <c r="L75" s="137">
        <v>469.5</v>
      </c>
    </row>
    <row r="76" spans="1:12" ht="21" customHeight="1">
      <c r="A76" s="703" t="s">
        <v>305</v>
      </c>
      <c r="B76" s="703"/>
      <c r="C76" s="703"/>
      <c r="D76" s="703"/>
      <c r="E76" s="703"/>
      <c r="F76" s="703"/>
      <c r="G76" s="703"/>
      <c r="H76" s="703"/>
      <c r="I76" s="703"/>
      <c r="J76" s="703"/>
      <c r="K76" s="703"/>
      <c r="L76" s="703"/>
    </row>
    <row r="77" spans="1:12">
      <c r="A77" s="380" t="s">
        <v>320</v>
      </c>
      <c r="B77" s="381"/>
      <c r="C77" s="399"/>
      <c r="D77" s="399"/>
      <c r="E77" s="381"/>
      <c r="F77" s="382"/>
      <c r="G77" s="382"/>
      <c r="H77" s="382"/>
      <c r="I77" s="382"/>
      <c r="J77" s="382"/>
      <c r="K77" s="382"/>
      <c r="L77" s="382"/>
    </row>
    <row r="78" spans="1:12">
      <c r="A78" s="151" t="s">
        <v>279</v>
      </c>
      <c r="B78" s="325" t="s">
        <v>276</v>
      </c>
      <c r="C78" s="150">
        <v>45848.643549999979</v>
      </c>
      <c r="D78" s="361">
        <v>0</v>
      </c>
      <c r="E78" s="365">
        <v>5276.9816500000006</v>
      </c>
      <c r="F78" s="365">
        <v>11985.738450000001</v>
      </c>
      <c r="G78" s="365">
        <v>4745.3887500000019</v>
      </c>
      <c r="H78" s="143">
        <v>7533.3079499999876</v>
      </c>
      <c r="I78" s="357">
        <v>8592.8888400000069</v>
      </c>
      <c r="J78" s="357">
        <v>204.87629999999626</v>
      </c>
      <c r="K78" s="357">
        <v>7509.4616099999839</v>
      </c>
      <c r="L78" s="540">
        <v>1802.9785400000001</v>
      </c>
    </row>
    <row r="79" spans="1:12">
      <c r="A79" s="151" t="s">
        <v>280</v>
      </c>
      <c r="B79" s="325" t="s">
        <v>276</v>
      </c>
      <c r="C79" s="150">
        <v>28281.794339999993</v>
      </c>
      <c r="D79" s="361">
        <v>0</v>
      </c>
      <c r="E79" s="365">
        <v>0</v>
      </c>
      <c r="F79" s="365">
        <v>1522.51244</v>
      </c>
      <c r="G79" s="365">
        <v>2585.9642600000002</v>
      </c>
      <c r="H79" s="143">
        <v>4395.6337099999992</v>
      </c>
      <c r="I79" s="357">
        <v>5425.152090000005</v>
      </c>
      <c r="J79" s="357">
        <v>6112.6516099999935</v>
      </c>
      <c r="K79" s="357">
        <v>8239.8802299999952</v>
      </c>
      <c r="L79" s="366">
        <v>5800.849709999995</v>
      </c>
    </row>
    <row r="80" spans="1:12">
      <c r="A80" s="151" t="s">
        <v>281</v>
      </c>
      <c r="B80" s="383" t="s">
        <v>282</v>
      </c>
      <c r="C80" s="400">
        <f>C79/C78*100</f>
        <v>61.685127738092064</v>
      </c>
      <c r="D80" s="363">
        <v>0</v>
      </c>
      <c r="E80" s="367">
        <v>0</v>
      </c>
      <c r="F80" s="367">
        <v>12.702700349681001</v>
      </c>
      <c r="G80" s="367">
        <v>54.4</v>
      </c>
      <c r="H80" s="368">
        <v>58.349316650463003</v>
      </c>
      <c r="I80" s="328">
        <v>63.1</v>
      </c>
      <c r="J80" s="328">
        <v>2983.5816099764129</v>
      </c>
      <c r="K80" s="384">
        <v>109.7</v>
      </c>
      <c r="L80" s="137">
        <v>-321.7</v>
      </c>
    </row>
    <row r="81" spans="1:12" ht="21" customHeight="1">
      <c r="A81" s="703" t="s">
        <v>306</v>
      </c>
      <c r="B81" s="703"/>
      <c r="C81" s="703"/>
      <c r="D81" s="703"/>
      <c r="E81" s="703"/>
      <c r="F81" s="703"/>
      <c r="G81" s="703"/>
      <c r="H81" s="703"/>
      <c r="I81" s="703"/>
      <c r="J81" s="703"/>
      <c r="K81" s="703"/>
      <c r="L81" s="703"/>
    </row>
    <row r="82" spans="1:12">
      <c r="A82" s="380" t="s">
        <v>321</v>
      </c>
      <c r="B82" s="381"/>
      <c r="C82" s="401"/>
      <c r="D82" s="401"/>
      <c r="E82" s="381"/>
      <c r="F82" s="382"/>
      <c r="G82" s="382"/>
      <c r="H82" s="382"/>
      <c r="I82" s="382"/>
      <c r="J82" s="382"/>
      <c r="K82" s="382"/>
      <c r="L82" s="382"/>
    </row>
    <row r="83" spans="1:12">
      <c r="A83" s="151" t="s">
        <v>279</v>
      </c>
      <c r="B83" s="325" t="s">
        <v>276</v>
      </c>
      <c r="C83" s="402">
        <v>803845.65698999958</v>
      </c>
      <c r="D83" s="361">
        <v>0</v>
      </c>
      <c r="E83" s="361">
        <v>0</v>
      </c>
      <c r="F83" s="403">
        <v>60450.093679999991</v>
      </c>
      <c r="G83" s="403">
        <v>212908.56552000029</v>
      </c>
      <c r="H83" s="403">
        <v>159495.30633999978</v>
      </c>
      <c r="I83" s="357">
        <v>140139.31072999974</v>
      </c>
      <c r="J83" s="357">
        <v>138292.15382000059</v>
      </c>
      <c r="K83" s="357">
        <v>92560.226899999194</v>
      </c>
      <c r="L83" s="366">
        <v>68265.868570000515</v>
      </c>
    </row>
    <row r="84" spans="1:12">
      <c r="A84" s="151" t="s">
        <v>280</v>
      </c>
      <c r="B84" s="325" t="s">
        <v>276</v>
      </c>
      <c r="C84" s="404">
        <v>540789.29838999989</v>
      </c>
      <c r="D84" s="361">
        <v>0</v>
      </c>
      <c r="E84" s="361">
        <v>0</v>
      </c>
      <c r="F84" s="403">
        <v>3420.9676889999996</v>
      </c>
      <c r="G84" s="403">
        <v>54911.48376100001</v>
      </c>
      <c r="H84" s="403">
        <v>76076.349430000046</v>
      </c>
      <c r="I84" s="357">
        <v>70541.27951999972</v>
      </c>
      <c r="J84" s="357">
        <v>147182.26889999994</v>
      </c>
      <c r="K84" s="357">
        <v>188656.94909000018</v>
      </c>
      <c r="L84" s="366">
        <v>167181.90170000051</v>
      </c>
    </row>
    <row r="85" spans="1:12">
      <c r="A85" s="151" t="s">
        <v>281</v>
      </c>
      <c r="B85" s="383" t="s">
        <v>282</v>
      </c>
      <c r="C85" s="400">
        <f>C84/C83*100</f>
        <v>67.275265305902835</v>
      </c>
      <c r="D85" s="363">
        <v>0</v>
      </c>
      <c r="E85" s="363">
        <v>0</v>
      </c>
      <c r="F85" s="359">
        <v>5.6591602770862703</v>
      </c>
      <c r="G85" s="359">
        <v>25.791110670858199</v>
      </c>
      <c r="H85" s="328">
        <v>47.698174432686002</v>
      </c>
      <c r="I85" s="328">
        <v>50.3</v>
      </c>
      <c r="J85" s="328">
        <v>106.42850287194933</v>
      </c>
      <c r="K85" s="384">
        <v>203.8</v>
      </c>
      <c r="L85" s="137">
        <v>244.9</v>
      </c>
    </row>
    <row r="86" spans="1:12">
      <c r="A86" s="380" t="s">
        <v>322</v>
      </c>
      <c r="B86" s="381"/>
      <c r="C86" s="401"/>
      <c r="D86" s="401"/>
      <c r="E86" s="381"/>
      <c r="F86" s="382"/>
      <c r="G86" s="382"/>
      <c r="H86" s="382"/>
      <c r="I86" s="382"/>
      <c r="J86" s="382"/>
      <c r="K86" s="382"/>
      <c r="L86" s="382"/>
    </row>
    <row r="87" spans="1:12">
      <c r="A87" s="151" t="s">
        <v>279</v>
      </c>
      <c r="B87" s="325" t="s">
        <v>276</v>
      </c>
      <c r="C87" s="150">
        <v>59703.217509999995</v>
      </c>
      <c r="D87" s="361">
        <v>0</v>
      </c>
      <c r="E87" s="361">
        <v>0</v>
      </c>
      <c r="F87" s="143">
        <v>29266.837530000001</v>
      </c>
      <c r="G87" s="143">
        <v>9085.7338999999956</v>
      </c>
      <c r="H87" s="143">
        <v>11209.50705</v>
      </c>
      <c r="I87" s="543">
        <v>562.34303000000398</v>
      </c>
      <c r="J87" s="357">
        <v>4026.033420000007</v>
      </c>
      <c r="K87" s="357">
        <v>6677.4486399999951</v>
      </c>
      <c r="L87" s="540">
        <v>1479.34409999999</v>
      </c>
    </row>
    <row r="88" spans="1:12">
      <c r="A88" s="151" t="s">
        <v>280</v>
      </c>
      <c r="B88" s="325" t="s">
        <v>276</v>
      </c>
      <c r="C88" s="150">
        <v>50588.220949999995</v>
      </c>
      <c r="D88" s="361">
        <v>0</v>
      </c>
      <c r="E88" s="361">
        <v>0</v>
      </c>
      <c r="F88" s="143">
        <v>2407.5747200000001</v>
      </c>
      <c r="G88" s="143">
        <v>6545.8229700000011</v>
      </c>
      <c r="H88" s="143">
        <v>8192.6534400000019</v>
      </c>
      <c r="I88" s="357">
        <v>10778.470369999995</v>
      </c>
      <c r="J88" s="357">
        <v>6997.9396400000005</v>
      </c>
      <c r="K88" s="357">
        <v>15665.759809999996</v>
      </c>
      <c r="L88" s="366">
        <v>2194.6999800000049</v>
      </c>
    </row>
    <row r="89" spans="1:12">
      <c r="A89" s="151" t="s">
        <v>281</v>
      </c>
      <c r="B89" s="325" t="s">
        <v>282</v>
      </c>
      <c r="C89" s="400">
        <f>C88/C87*100</f>
        <v>84.732821881043037</v>
      </c>
      <c r="D89" s="363">
        <v>0</v>
      </c>
      <c r="E89" s="363">
        <v>0</v>
      </c>
      <c r="F89" s="359">
        <v>8.2262892857218102</v>
      </c>
      <c r="G89" s="359">
        <v>72.045065836673999</v>
      </c>
      <c r="H89" s="328">
        <v>73.086652280574697</v>
      </c>
      <c r="I89" s="405">
        <v>-1916.7</v>
      </c>
      <c r="J89" s="405">
        <v>173.81722678298058</v>
      </c>
      <c r="K89" s="384">
        <v>234.6</v>
      </c>
      <c r="L89" s="137">
        <v>-148.4</v>
      </c>
    </row>
    <row r="90" spans="1:12">
      <c r="A90" s="380" t="s">
        <v>323</v>
      </c>
      <c r="B90" s="381"/>
      <c r="C90" s="406"/>
      <c r="D90" s="406"/>
      <c r="E90" s="381"/>
      <c r="F90" s="382"/>
      <c r="G90" s="382"/>
      <c r="H90" s="382"/>
      <c r="I90" s="382"/>
      <c r="J90" s="382"/>
      <c r="K90" s="382"/>
      <c r="L90" s="382"/>
    </row>
    <row r="91" spans="1:12">
      <c r="A91" s="151" t="s">
        <v>279</v>
      </c>
      <c r="B91" s="325" t="s">
        <v>276</v>
      </c>
      <c r="C91" s="150">
        <v>1983.2187400000003</v>
      </c>
      <c r="D91" s="361">
        <v>0</v>
      </c>
      <c r="E91" s="361">
        <v>0</v>
      </c>
      <c r="F91" s="143">
        <v>578.83154999999999</v>
      </c>
      <c r="G91" s="143">
        <v>835.00000000000011</v>
      </c>
      <c r="H91" s="143">
        <v>398.94265999999993</v>
      </c>
      <c r="I91" s="357">
        <v>279.09585000000015</v>
      </c>
      <c r="J91" s="543">
        <v>108.65132</v>
      </c>
      <c r="K91" s="287">
        <v>0</v>
      </c>
      <c r="L91" s="366">
        <v>46.146059999999807</v>
      </c>
    </row>
    <row r="92" spans="1:12">
      <c r="A92" s="151" t="s">
        <v>280</v>
      </c>
      <c r="B92" s="325" t="s">
        <v>276</v>
      </c>
      <c r="C92" s="150">
        <v>1096.8017500000001</v>
      </c>
      <c r="D92" s="361">
        <v>0</v>
      </c>
      <c r="E92" s="361">
        <v>0</v>
      </c>
      <c r="F92" s="143">
        <v>0</v>
      </c>
      <c r="G92" s="143">
        <v>69.686859999999996</v>
      </c>
      <c r="H92" s="143">
        <v>373.98572000000001</v>
      </c>
      <c r="I92" s="357">
        <v>283.49550000000005</v>
      </c>
      <c r="J92" s="357">
        <v>306.6930900000001</v>
      </c>
      <c r="K92" s="287">
        <v>62.940579999999954</v>
      </c>
      <c r="L92" s="366">
        <v>800.41255999999976</v>
      </c>
    </row>
    <row r="93" spans="1:12">
      <c r="A93" s="151" t="s">
        <v>281</v>
      </c>
      <c r="B93" s="383" t="s">
        <v>282</v>
      </c>
      <c r="C93" s="400">
        <f>C92/C91*100</f>
        <v>55.30412394146699</v>
      </c>
      <c r="D93" s="363">
        <v>0</v>
      </c>
      <c r="E93" s="363">
        <v>0</v>
      </c>
      <c r="F93" s="359">
        <v>0</v>
      </c>
      <c r="G93" s="359">
        <v>8.3457317365269397</v>
      </c>
      <c r="H93" s="328">
        <v>93.744228807217596</v>
      </c>
      <c r="I93" s="329">
        <v>101.6</v>
      </c>
      <c r="J93" s="329">
        <v>-282.27276944265401</v>
      </c>
      <c r="K93" s="384" t="e">
        <v>#DIV/0!</v>
      </c>
      <c r="L93" s="137">
        <v>1724.5</v>
      </c>
    </row>
    <row r="94" spans="1:12" ht="5.15" customHeight="1" thickBot="1">
      <c r="A94" s="338"/>
      <c r="B94" s="339"/>
      <c r="C94" s="294"/>
      <c r="D94" s="294"/>
      <c r="E94" s="339"/>
      <c r="F94" s="339"/>
      <c r="G94" s="339"/>
      <c r="H94" s="339"/>
      <c r="I94" s="339"/>
      <c r="J94" s="339"/>
      <c r="K94" s="339"/>
      <c r="L94" s="152"/>
    </row>
    <row r="95" spans="1:12" ht="13" thickTop="1">
      <c r="A95" s="340" t="s">
        <v>286</v>
      </c>
      <c r="B95" s="141"/>
      <c r="C95" s="141"/>
      <c r="D95" s="141"/>
      <c r="E95" s="141"/>
      <c r="F95" s="141"/>
      <c r="G95" s="141"/>
      <c r="H95" s="141"/>
      <c r="I95" s="141"/>
      <c r="J95" s="141"/>
      <c r="K95" s="141"/>
    </row>
    <row r="96" spans="1:12" ht="5.15" customHeight="1"/>
    <row r="97" spans="1:12" ht="12.75" customHeight="1">
      <c r="A97" s="699" t="s">
        <v>607</v>
      </c>
      <c r="B97" s="652" t="s">
        <v>125</v>
      </c>
      <c r="C97" s="650" t="s">
        <v>287</v>
      </c>
      <c r="D97" s="656"/>
      <c r="E97" s="656"/>
      <c r="F97" s="656"/>
      <c r="G97" s="656"/>
      <c r="H97" s="656"/>
      <c r="I97" s="656"/>
      <c r="J97" s="656"/>
      <c r="K97" s="656"/>
      <c r="L97" s="656"/>
    </row>
    <row r="98" spans="1:12">
      <c r="A98" s="699"/>
      <c r="B98" s="652"/>
      <c r="C98" s="322" t="s">
        <v>0</v>
      </c>
      <c r="D98" s="321">
        <v>2014</v>
      </c>
      <c r="E98" s="321">
        <v>2015</v>
      </c>
      <c r="F98" s="321">
        <v>2016</v>
      </c>
      <c r="G98" s="322">
        <v>2017</v>
      </c>
      <c r="H98" s="322">
        <v>2018</v>
      </c>
      <c r="I98" s="322">
        <v>2019</v>
      </c>
      <c r="J98" s="322">
        <v>2020</v>
      </c>
      <c r="K98" s="322">
        <v>2021</v>
      </c>
      <c r="L98" s="322">
        <v>2022</v>
      </c>
    </row>
    <row r="99" spans="1:12" ht="5.15" customHeight="1">
      <c r="A99" s="336"/>
      <c r="B99" s="331"/>
      <c r="E99" s="331"/>
      <c r="F99" s="331"/>
      <c r="G99" s="331"/>
      <c r="H99" s="331"/>
      <c r="I99" s="331"/>
      <c r="J99" s="331"/>
      <c r="K99" s="331"/>
      <c r="L99" s="331"/>
    </row>
    <row r="100" spans="1:12" ht="21" customHeight="1">
      <c r="A100" s="703" t="s">
        <v>610</v>
      </c>
      <c r="B100" s="703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</row>
    <row r="101" spans="1:12">
      <c r="A101" s="151" t="s">
        <v>279</v>
      </c>
      <c r="B101" s="325" t="s">
        <v>276</v>
      </c>
      <c r="C101" s="283">
        <v>243995.28822000007</v>
      </c>
      <c r="D101" s="361">
        <v>0</v>
      </c>
      <c r="E101" s="361">
        <v>0</v>
      </c>
      <c r="F101" s="361">
        <v>0</v>
      </c>
      <c r="G101" s="361">
        <v>0</v>
      </c>
      <c r="H101" s="361">
        <v>0</v>
      </c>
      <c r="I101" s="361">
        <v>0</v>
      </c>
      <c r="J101" s="361">
        <v>0</v>
      </c>
      <c r="K101" s="361">
        <v>0</v>
      </c>
      <c r="L101" s="366">
        <v>243995.28822000007</v>
      </c>
    </row>
    <row r="102" spans="1:12">
      <c r="A102" s="151" t="s">
        <v>280</v>
      </c>
      <c r="B102" s="325" t="s">
        <v>276</v>
      </c>
      <c r="C102" s="283">
        <v>9943.5126500000006</v>
      </c>
      <c r="D102" s="361">
        <v>0</v>
      </c>
      <c r="E102" s="361">
        <v>0</v>
      </c>
      <c r="F102" s="361">
        <v>0</v>
      </c>
      <c r="G102" s="361">
        <v>0</v>
      </c>
      <c r="H102" s="361">
        <v>0</v>
      </c>
      <c r="I102" s="361">
        <v>0</v>
      </c>
      <c r="J102" s="361">
        <v>0</v>
      </c>
      <c r="K102" s="361">
        <v>0</v>
      </c>
      <c r="L102" s="366">
        <v>9943.5126500000006</v>
      </c>
    </row>
    <row r="103" spans="1:12">
      <c r="A103" s="151" t="s">
        <v>281</v>
      </c>
      <c r="B103" s="383" t="s">
        <v>282</v>
      </c>
      <c r="C103" s="375">
        <f>C102/C101*100</f>
        <v>4.0752887986239976</v>
      </c>
      <c r="D103" s="363">
        <v>0</v>
      </c>
      <c r="E103" s="363">
        <v>0</v>
      </c>
      <c r="F103" s="363">
        <v>0</v>
      </c>
      <c r="G103" s="363">
        <v>0</v>
      </c>
      <c r="H103" s="363">
        <v>0</v>
      </c>
      <c r="I103" s="363">
        <v>0</v>
      </c>
      <c r="J103" s="363">
        <v>0</v>
      </c>
      <c r="K103" s="363">
        <v>0</v>
      </c>
      <c r="L103" s="137">
        <v>4.0999999999999996</v>
      </c>
    </row>
    <row r="104" spans="1:12" ht="5.15" customHeight="1" thickBot="1">
      <c r="A104" s="338"/>
      <c r="B104" s="339"/>
      <c r="C104" s="294"/>
      <c r="D104" s="294"/>
      <c r="E104" s="339"/>
      <c r="F104" s="339"/>
      <c r="G104" s="339"/>
      <c r="H104" s="339"/>
      <c r="I104" s="339"/>
      <c r="J104" s="339"/>
      <c r="K104" s="339"/>
      <c r="L104" s="152"/>
    </row>
    <row r="105" spans="1:12" ht="13" thickTop="1">
      <c r="A105" s="340" t="s">
        <v>609</v>
      </c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</row>
    <row r="106" spans="1:12">
      <c r="A106" s="188" t="s">
        <v>635</v>
      </c>
    </row>
  </sheetData>
  <mergeCells count="25">
    <mergeCell ref="A100:L100"/>
    <mergeCell ref="C53:L53"/>
    <mergeCell ref="B53:B54"/>
    <mergeCell ref="C97:L97"/>
    <mergeCell ref="B97:B98"/>
    <mergeCell ref="A66:L66"/>
    <mergeCell ref="A76:L76"/>
    <mergeCell ref="A81:L81"/>
    <mergeCell ref="A97:A98"/>
    <mergeCell ref="A11:L11"/>
    <mergeCell ref="A53:A54"/>
    <mergeCell ref="A56:L56"/>
    <mergeCell ref="A61:L61"/>
    <mergeCell ref="A1:L1"/>
    <mergeCell ref="A3:A4"/>
    <mergeCell ref="B3:B4"/>
    <mergeCell ref="C3:L3"/>
    <mergeCell ref="A6:L6"/>
    <mergeCell ref="A43:L43"/>
    <mergeCell ref="A16:L16"/>
    <mergeCell ref="A25:L25"/>
    <mergeCell ref="A35:A36"/>
    <mergeCell ref="B35:B36"/>
    <mergeCell ref="C35:L35"/>
    <mergeCell ref="A38:L38"/>
  </mergeCells>
  <printOptions horizontalCentered="1"/>
  <pageMargins left="0.78740157480314965" right="0.78740157480314965" top="0.78740157480314965" bottom="0.78740157480314965" header="0.31496062992125984" footer="0.31496062992125984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44A14-1E26-4FDB-8DC7-D20418BA0ED5}">
  <sheetPr codeName="Sheet50"/>
  <dimension ref="A1:N107"/>
  <sheetViews>
    <sheetView showGridLines="0" zoomScaleNormal="100" workbookViewId="0">
      <selection sqref="A1:J1"/>
    </sheetView>
  </sheetViews>
  <sheetFormatPr defaultRowHeight="12.5"/>
  <cols>
    <col min="1" max="1" width="26.26953125" customWidth="1"/>
    <col min="2" max="2" width="6.7265625" customWidth="1"/>
    <col min="3" max="3" width="8.7265625" customWidth="1"/>
    <col min="4" max="6" width="6.7265625" customWidth="1"/>
    <col min="7" max="7" width="7.453125" customWidth="1"/>
    <col min="8" max="10" width="6.7265625" customWidth="1"/>
    <col min="11" max="11" width="9.1796875" customWidth="1"/>
    <col min="12" max="14" width="9.1796875" style="137"/>
  </cols>
  <sheetData>
    <row r="1" spans="1:13" ht="30" customHeight="1">
      <c r="A1" s="584" t="s">
        <v>505</v>
      </c>
      <c r="B1" s="584"/>
      <c r="C1" s="584"/>
      <c r="D1" s="584"/>
      <c r="E1" s="584"/>
      <c r="F1" s="584"/>
      <c r="G1" s="584"/>
      <c r="H1" s="584"/>
      <c r="I1" s="584"/>
      <c r="J1" s="584"/>
      <c r="M1" s="548" t="s">
        <v>612</v>
      </c>
    </row>
    <row r="2" spans="1:13" ht="9" customHeight="1">
      <c r="A2" s="407">
        <v>2022</v>
      </c>
      <c r="B2" s="178"/>
      <c r="C2" s="178"/>
      <c r="D2" s="178"/>
      <c r="E2" s="178"/>
      <c r="F2" s="178"/>
      <c r="G2" s="178"/>
      <c r="H2" s="178"/>
      <c r="I2" s="178"/>
      <c r="J2" s="178"/>
    </row>
    <row r="3" spans="1:13" ht="10.15" customHeight="1">
      <c r="A3" s="699" t="s">
        <v>292</v>
      </c>
      <c r="B3" s="648" t="s">
        <v>125</v>
      </c>
      <c r="C3" s="697" t="s">
        <v>324</v>
      </c>
      <c r="D3" s="707"/>
      <c r="E3" s="707"/>
      <c r="F3" s="707"/>
      <c r="G3" s="707"/>
      <c r="H3" s="707"/>
      <c r="I3" s="707"/>
      <c r="J3" s="695"/>
    </row>
    <row r="4" spans="1:13" ht="10.15" customHeight="1">
      <c r="A4" s="699"/>
      <c r="B4" s="652"/>
      <c r="C4" s="649" t="s">
        <v>0</v>
      </c>
      <c r="D4" s="649" t="s">
        <v>243</v>
      </c>
      <c r="E4" s="649" t="s">
        <v>244</v>
      </c>
      <c r="F4" s="649" t="s">
        <v>325</v>
      </c>
      <c r="G4" s="649" t="s">
        <v>246</v>
      </c>
      <c r="H4" s="649" t="s">
        <v>247</v>
      </c>
      <c r="I4" s="649" t="s">
        <v>326</v>
      </c>
      <c r="J4" s="705" t="s">
        <v>327</v>
      </c>
    </row>
    <row r="5" spans="1:13" ht="10.15" customHeight="1">
      <c r="A5" s="699"/>
      <c r="B5" s="649"/>
      <c r="C5" s="652"/>
      <c r="D5" s="652"/>
      <c r="E5" s="652"/>
      <c r="F5" s="652"/>
      <c r="G5" s="652"/>
      <c r="H5" s="652"/>
      <c r="I5" s="652"/>
      <c r="J5" s="699"/>
    </row>
    <row r="6" spans="1:13" ht="4.5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</row>
    <row r="7" spans="1:13" ht="21" customHeight="1">
      <c r="A7" s="703" t="s">
        <v>295</v>
      </c>
      <c r="B7" s="703"/>
      <c r="C7" s="703"/>
      <c r="D7" s="703"/>
      <c r="E7" s="703"/>
      <c r="F7" s="703"/>
      <c r="G7" s="703"/>
      <c r="H7" s="703"/>
      <c r="I7" s="703"/>
      <c r="J7" s="703"/>
      <c r="L7" s="311"/>
    </row>
    <row r="8" spans="1:13" ht="12.75" customHeight="1">
      <c r="A8" s="380" t="s">
        <v>307</v>
      </c>
      <c r="B8" s="380"/>
      <c r="C8" s="408"/>
      <c r="D8" s="381"/>
      <c r="E8" s="381"/>
      <c r="F8" s="382"/>
      <c r="G8" s="382"/>
      <c r="H8" s="409"/>
      <c r="I8" s="408"/>
      <c r="J8" s="408"/>
      <c r="L8" s="311"/>
    </row>
    <row r="9" spans="1:13" ht="12.75" customHeight="1">
      <c r="A9" s="151" t="s">
        <v>279</v>
      </c>
      <c r="B9" s="325" t="s">
        <v>276</v>
      </c>
      <c r="C9" s="150">
        <v>151341.81537</v>
      </c>
      <c r="D9" s="365">
        <v>32678.612816000004</v>
      </c>
      <c r="E9" s="365">
        <v>5889.9533960000008</v>
      </c>
      <c r="F9" s="365">
        <v>5125.760996</v>
      </c>
      <c r="G9" s="143">
        <v>18989.808346000005</v>
      </c>
      <c r="H9" s="365">
        <v>125.76099599999999</v>
      </c>
      <c r="I9" s="365">
        <v>31780.364799999999</v>
      </c>
      <c r="J9" s="143">
        <v>56751.554020000003</v>
      </c>
    </row>
    <row r="10" spans="1:13" ht="12.75" customHeight="1">
      <c r="A10" s="151" t="s">
        <v>280</v>
      </c>
      <c r="B10" s="325" t="s">
        <v>276</v>
      </c>
      <c r="C10" s="150">
        <v>107586.28556</v>
      </c>
      <c r="D10" s="365">
        <v>30053.667978000005</v>
      </c>
      <c r="E10" s="365">
        <v>123.82597799999999</v>
      </c>
      <c r="F10" s="365">
        <v>129.410178</v>
      </c>
      <c r="G10" s="143">
        <v>5593.7970780000005</v>
      </c>
      <c r="H10" s="365">
        <v>123.82597799999999</v>
      </c>
      <c r="I10" s="365">
        <v>15122.773369999999</v>
      </c>
      <c r="J10" s="143">
        <v>56438.985000000001</v>
      </c>
    </row>
    <row r="11" spans="1:13" ht="12.75" customHeight="1">
      <c r="A11" s="151" t="s">
        <v>281</v>
      </c>
      <c r="B11" s="383" t="s">
        <v>282</v>
      </c>
      <c r="C11" s="410">
        <f>C10/C9*100</f>
        <v>71.088274775199039</v>
      </c>
      <c r="D11" s="367">
        <f t="shared" ref="D11:J11" si="0">D10/D9*100</f>
        <v>91.967392089805045</v>
      </c>
      <c r="E11" s="367">
        <f t="shared" si="0"/>
        <v>2.1023252592133073</v>
      </c>
      <c r="F11" s="367">
        <f t="shared" si="0"/>
        <v>2.524701758450854</v>
      </c>
      <c r="G11" s="367">
        <f t="shared" si="0"/>
        <v>29.456837984245759</v>
      </c>
      <c r="H11" s="367">
        <f t="shared" si="0"/>
        <v>98.461352834705608</v>
      </c>
      <c r="I11" s="367">
        <f t="shared" si="0"/>
        <v>47.585273061434457</v>
      </c>
      <c r="J11" s="367">
        <f t="shared" si="0"/>
        <v>99.449232667902194</v>
      </c>
    </row>
    <row r="12" spans="1:13" ht="21" customHeight="1">
      <c r="A12" s="703" t="s">
        <v>296</v>
      </c>
      <c r="B12" s="703"/>
      <c r="C12" s="703"/>
      <c r="D12" s="703"/>
      <c r="E12" s="703"/>
      <c r="F12" s="703"/>
      <c r="G12" s="703"/>
      <c r="H12" s="703"/>
      <c r="I12" s="703"/>
      <c r="J12" s="703"/>
    </row>
    <row r="13" spans="1:13" ht="12" customHeight="1">
      <c r="A13" s="380" t="s">
        <v>308</v>
      </c>
      <c r="B13" s="380"/>
      <c r="C13" s="408"/>
      <c r="D13" s="381"/>
      <c r="E13" s="381"/>
      <c r="F13" s="382"/>
      <c r="G13" s="382"/>
      <c r="H13" s="409"/>
      <c r="I13" s="408"/>
      <c r="J13" s="408"/>
    </row>
    <row r="14" spans="1:13" ht="12.75" customHeight="1">
      <c r="A14" s="151" t="s">
        <v>279</v>
      </c>
      <c r="B14" s="325" t="s">
        <v>276</v>
      </c>
      <c r="C14" s="150">
        <v>2881.8038500000002</v>
      </c>
      <c r="D14" s="365">
        <v>883.79547000000002</v>
      </c>
      <c r="E14" s="365">
        <v>276.04496999999998</v>
      </c>
      <c r="F14" s="365">
        <v>93.183999999999997</v>
      </c>
      <c r="G14" s="365">
        <v>429.91068000000007</v>
      </c>
      <c r="H14" s="365">
        <v>160.36410000000001</v>
      </c>
      <c r="I14" s="365">
        <v>0</v>
      </c>
      <c r="J14" s="143">
        <v>1038.5046300000001</v>
      </c>
    </row>
    <row r="15" spans="1:13" ht="12.75" customHeight="1">
      <c r="A15" s="151" t="s">
        <v>280</v>
      </c>
      <c r="B15" s="325" t="s">
        <v>276</v>
      </c>
      <c r="C15" s="150">
        <v>1810.72144</v>
      </c>
      <c r="D15" s="365">
        <v>660.30155999999999</v>
      </c>
      <c r="E15" s="365">
        <v>89.99130000000001</v>
      </c>
      <c r="F15" s="365">
        <v>93.183999999999997</v>
      </c>
      <c r="G15" s="365">
        <v>0</v>
      </c>
      <c r="H15" s="365">
        <v>160.01410000000001</v>
      </c>
      <c r="I15" s="365">
        <v>0</v>
      </c>
      <c r="J15" s="143">
        <v>807.23048000000006</v>
      </c>
    </row>
    <row r="16" spans="1:13" ht="12.75" customHeight="1">
      <c r="A16" s="151" t="s">
        <v>281</v>
      </c>
      <c r="B16" s="383" t="s">
        <v>282</v>
      </c>
      <c r="C16" s="410">
        <f>C15/C14*100</f>
        <v>62.832917653295517</v>
      </c>
      <c r="D16" s="367">
        <f t="shared" ref="D16:J16" si="1">D15/D14*100</f>
        <v>74.712032638049166</v>
      </c>
      <c r="E16" s="367">
        <v>0</v>
      </c>
      <c r="F16" s="367">
        <f t="shared" si="1"/>
        <v>100</v>
      </c>
      <c r="G16" s="367">
        <v>0</v>
      </c>
      <c r="H16" s="367">
        <f t="shared" si="1"/>
        <v>99.781746662750578</v>
      </c>
      <c r="I16" s="367">
        <v>0</v>
      </c>
      <c r="J16" s="367">
        <f t="shared" si="1"/>
        <v>77.730080028627313</v>
      </c>
    </row>
    <row r="17" spans="1:10" ht="21" customHeight="1">
      <c r="A17" s="703" t="s">
        <v>297</v>
      </c>
      <c r="B17" s="703"/>
      <c r="C17" s="703"/>
      <c r="D17" s="703"/>
      <c r="E17" s="703"/>
      <c r="F17" s="703"/>
      <c r="G17" s="703"/>
      <c r="H17" s="703"/>
      <c r="I17" s="703"/>
      <c r="J17" s="703"/>
    </row>
    <row r="18" spans="1:10" ht="12.75" customHeight="1">
      <c r="A18" s="380" t="s">
        <v>309</v>
      </c>
      <c r="B18" s="380"/>
      <c r="C18" s="408"/>
      <c r="D18" s="381"/>
      <c r="E18" s="381"/>
      <c r="F18" s="382"/>
      <c r="G18" s="382"/>
      <c r="H18" s="409"/>
      <c r="I18" s="408"/>
      <c r="J18" s="408"/>
    </row>
    <row r="19" spans="1:10" ht="12.75" customHeight="1">
      <c r="A19" s="151" t="s">
        <v>279</v>
      </c>
      <c r="B19" s="325" t="s">
        <v>276</v>
      </c>
      <c r="C19" s="150">
        <v>220509.60279999988</v>
      </c>
      <c r="D19" s="365">
        <v>85099.023023999966</v>
      </c>
      <c r="E19" s="365">
        <v>31284.780694000005</v>
      </c>
      <c r="F19" s="143">
        <v>76555.301573999925</v>
      </c>
      <c r="G19" s="143">
        <v>19889.026414000004</v>
      </c>
      <c r="H19" s="143">
        <v>6397.6212540000015</v>
      </c>
      <c r="I19" s="365">
        <v>1283.8498399999999</v>
      </c>
      <c r="J19" s="365">
        <v>0</v>
      </c>
    </row>
    <row r="20" spans="1:10" ht="12.75" customHeight="1">
      <c r="A20" s="151" t="s">
        <v>280</v>
      </c>
      <c r="B20" s="325" t="s">
        <v>276</v>
      </c>
      <c r="C20" s="150">
        <v>155566.69663000005</v>
      </c>
      <c r="D20" s="365">
        <v>57708.761664000041</v>
      </c>
      <c r="E20" s="365">
        <v>18801.101693999997</v>
      </c>
      <c r="F20" s="143">
        <v>58116.689894000003</v>
      </c>
      <c r="G20" s="143">
        <v>17941.156083999998</v>
      </c>
      <c r="H20" s="143">
        <v>2138.7822339999998</v>
      </c>
      <c r="I20" s="365">
        <v>860.20505999999989</v>
      </c>
      <c r="J20" s="365">
        <v>0</v>
      </c>
    </row>
    <row r="21" spans="1:10" ht="12.75" customHeight="1">
      <c r="A21" s="151" t="s">
        <v>281</v>
      </c>
      <c r="B21" s="383" t="s">
        <v>282</v>
      </c>
      <c r="C21" s="347">
        <f>C20/C19*100</f>
        <v>70.548717450231663</v>
      </c>
      <c r="D21" s="328">
        <f t="shared" ref="D21:I21" si="2">D20/D19*100</f>
        <v>67.813659444391959</v>
      </c>
      <c r="E21" s="328">
        <f t="shared" si="2"/>
        <v>60.096638930909286</v>
      </c>
      <c r="F21" s="328">
        <f t="shared" si="2"/>
        <v>75.914650845994274</v>
      </c>
      <c r="G21" s="328">
        <f t="shared" si="2"/>
        <v>90.206306284409749</v>
      </c>
      <c r="H21" s="328">
        <f t="shared" si="2"/>
        <v>33.430897971066408</v>
      </c>
      <c r="I21" s="328">
        <f t="shared" si="2"/>
        <v>67.001999236920113</v>
      </c>
      <c r="J21" s="367">
        <v>0</v>
      </c>
    </row>
    <row r="22" spans="1:10" ht="12.75" customHeight="1">
      <c r="A22" s="380" t="s">
        <v>310</v>
      </c>
      <c r="B22" s="380"/>
      <c r="C22" s="408"/>
      <c r="D22" s="381"/>
      <c r="E22" s="381"/>
      <c r="F22" s="382"/>
      <c r="G22" s="382"/>
      <c r="H22" s="409"/>
      <c r="I22" s="408"/>
      <c r="J22" s="408"/>
    </row>
    <row r="23" spans="1:10" ht="12.75" customHeight="1">
      <c r="A23" s="151" t="s">
        <v>279</v>
      </c>
      <c r="B23" s="325" t="s">
        <v>276</v>
      </c>
      <c r="C23" s="150">
        <v>62893.384499999993</v>
      </c>
      <c r="D23" s="365">
        <v>36247.423765999993</v>
      </c>
      <c r="E23" s="365">
        <v>14166.060015999999</v>
      </c>
      <c r="F23" s="365">
        <v>3170.0833660000003</v>
      </c>
      <c r="G23" s="365">
        <v>2542.1004360000002</v>
      </c>
      <c r="H23" s="365">
        <v>2094.538446</v>
      </c>
      <c r="I23" s="365">
        <v>29.359740000000002</v>
      </c>
      <c r="J23" s="365">
        <v>4643.8187300000009</v>
      </c>
    </row>
    <row r="24" spans="1:10" ht="12.75" customHeight="1">
      <c r="A24" s="151" t="s">
        <v>280</v>
      </c>
      <c r="B24" s="325" t="s">
        <v>276</v>
      </c>
      <c r="C24" s="150">
        <v>53404.619889999994</v>
      </c>
      <c r="D24" s="365">
        <v>34401.563303999996</v>
      </c>
      <c r="E24" s="365">
        <v>12022.148873999999</v>
      </c>
      <c r="F24" s="365">
        <v>2740.8767539999999</v>
      </c>
      <c r="G24" s="365">
        <v>1800.3719939999999</v>
      </c>
      <c r="H24" s="365">
        <v>1683.762784</v>
      </c>
      <c r="I24" s="365">
        <v>29.359740000000002</v>
      </c>
      <c r="J24" s="365">
        <v>726.53643999999997</v>
      </c>
    </row>
    <row r="25" spans="1:10" ht="12.75" customHeight="1">
      <c r="A25" s="151" t="s">
        <v>281</v>
      </c>
      <c r="B25" s="383" t="s">
        <v>282</v>
      </c>
      <c r="C25" s="347">
        <f>C24/C23*100</f>
        <v>84.912936892432626</v>
      </c>
      <c r="D25" s="328">
        <f t="shared" ref="D25:J25" si="3">D24/D23*100</f>
        <v>94.907609230614042</v>
      </c>
      <c r="E25" s="328">
        <f t="shared" si="3"/>
        <v>84.86586150575009</v>
      </c>
      <c r="F25" s="328">
        <f t="shared" si="3"/>
        <v>86.46071530473435</v>
      </c>
      <c r="G25" s="328">
        <f t="shared" si="3"/>
        <v>70.822221203537055</v>
      </c>
      <c r="H25" s="328">
        <f t="shared" si="3"/>
        <v>80.38824912550686</v>
      </c>
      <c r="I25" s="328">
        <f t="shared" si="3"/>
        <v>100</v>
      </c>
      <c r="J25" s="328">
        <f t="shared" si="3"/>
        <v>15.645236867374447</v>
      </c>
    </row>
    <row r="26" spans="1:10" ht="21" customHeight="1">
      <c r="A26" s="703" t="s">
        <v>299</v>
      </c>
      <c r="B26" s="703"/>
      <c r="C26" s="703"/>
      <c r="D26" s="703"/>
      <c r="E26" s="703"/>
      <c r="F26" s="703"/>
      <c r="G26" s="703"/>
      <c r="H26" s="703"/>
      <c r="I26" s="703"/>
      <c r="J26" s="703"/>
    </row>
    <row r="27" spans="1:10" ht="12.75" customHeight="1">
      <c r="A27" s="380" t="s">
        <v>311</v>
      </c>
      <c r="B27" s="380"/>
      <c r="C27" s="408"/>
      <c r="D27" s="381"/>
      <c r="E27" s="381"/>
      <c r="F27" s="382"/>
      <c r="G27" s="382"/>
      <c r="H27" s="409"/>
      <c r="I27" s="408"/>
      <c r="J27" s="408"/>
    </row>
    <row r="28" spans="1:10" ht="12.75" customHeight="1">
      <c r="A28" s="151" t="s">
        <v>279</v>
      </c>
      <c r="B28" s="325" t="s">
        <v>276</v>
      </c>
      <c r="C28" s="150">
        <v>364126.48596000031</v>
      </c>
      <c r="D28" s="365">
        <v>187829.87686340025</v>
      </c>
      <c r="E28" s="365">
        <v>72907.290892199977</v>
      </c>
      <c r="F28" s="365">
        <v>51811.86733999999</v>
      </c>
      <c r="G28" s="365">
        <v>37382.031328199999</v>
      </c>
      <c r="H28" s="365">
        <v>5306.125836199999</v>
      </c>
      <c r="I28" s="365">
        <v>7095.138640000001</v>
      </c>
      <c r="J28" s="365">
        <v>1794.15506</v>
      </c>
    </row>
    <row r="29" spans="1:10" ht="12.75" customHeight="1">
      <c r="A29" s="151" t="s">
        <v>280</v>
      </c>
      <c r="B29" s="325" t="s">
        <v>276</v>
      </c>
      <c r="C29" s="150">
        <v>266994.19415999984</v>
      </c>
      <c r="D29" s="365">
        <v>148036.39423159981</v>
      </c>
      <c r="E29" s="365">
        <v>35501.945622800005</v>
      </c>
      <c r="F29" s="365">
        <v>43663.941801999987</v>
      </c>
      <c r="G29" s="365">
        <v>29879.848534799985</v>
      </c>
      <c r="H29" s="365">
        <v>3158.3032287999995</v>
      </c>
      <c r="I29" s="365">
        <v>5869.1909600000008</v>
      </c>
      <c r="J29" s="365">
        <v>884.56978000000004</v>
      </c>
    </row>
    <row r="30" spans="1:10" ht="12.75" customHeight="1">
      <c r="A30" s="151" t="s">
        <v>281</v>
      </c>
      <c r="B30" s="383" t="s">
        <v>282</v>
      </c>
      <c r="C30" s="410">
        <f>C29/C28*100</f>
        <v>73.324573865063314</v>
      </c>
      <c r="D30" s="367">
        <f t="shared" ref="D30:J30" si="4">D29/D28*100</f>
        <v>78.814082564330093</v>
      </c>
      <c r="E30" s="367">
        <f t="shared" si="4"/>
        <v>48.694643825530207</v>
      </c>
      <c r="F30" s="367">
        <f t="shared" si="4"/>
        <v>84.274016829905662</v>
      </c>
      <c r="G30" s="367">
        <f t="shared" si="4"/>
        <v>79.931045673966437</v>
      </c>
      <c r="H30" s="367">
        <f t="shared" si="4"/>
        <v>59.521830546367703</v>
      </c>
      <c r="I30" s="367">
        <f t="shared" si="4"/>
        <v>82.721300566439666</v>
      </c>
      <c r="J30" s="367">
        <f t="shared" si="4"/>
        <v>49.302861258825651</v>
      </c>
    </row>
    <row r="31" spans="1:10" ht="12.75" customHeight="1">
      <c r="A31" s="380" t="s">
        <v>312</v>
      </c>
      <c r="B31" s="380"/>
      <c r="C31" s="408"/>
      <c r="D31" s="381"/>
      <c r="E31" s="381"/>
      <c r="F31" s="382"/>
      <c r="G31" s="382"/>
      <c r="H31" s="409"/>
      <c r="I31" s="408"/>
      <c r="J31" s="408"/>
    </row>
    <row r="32" spans="1:10" ht="12.75" customHeight="1">
      <c r="A32" s="151" t="s">
        <v>279</v>
      </c>
      <c r="B32" s="325" t="s">
        <v>276</v>
      </c>
      <c r="C32" s="150">
        <v>493262.69734999991</v>
      </c>
      <c r="D32" s="365">
        <v>218442.2346535</v>
      </c>
      <c r="E32" s="365">
        <v>74326.970097499987</v>
      </c>
      <c r="F32" s="143">
        <v>179635.26340899995</v>
      </c>
      <c r="G32" s="143">
        <v>5700.9572800000005</v>
      </c>
      <c r="H32" s="365">
        <v>9016.33691</v>
      </c>
      <c r="I32" s="365">
        <v>187.08500000000001</v>
      </c>
      <c r="J32" s="365">
        <v>5953.85</v>
      </c>
    </row>
    <row r="33" spans="1:12" ht="12.75" customHeight="1">
      <c r="A33" s="151" t="s">
        <v>280</v>
      </c>
      <c r="B33" s="325" t="s">
        <v>276</v>
      </c>
      <c r="C33" s="150">
        <v>286571.86288000003</v>
      </c>
      <c r="D33" s="365">
        <v>131519.26274540002</v>
      </c>
      <c r="E33" s="365">
        <v>29931.172037</v>
      </c>
      <c r="F33" s="143">
        <v>117039.26492759999</v>
      </c>
      <c r="G33" s="143">
        <v>526.49558000000002</v>
      </c>
      <c r="H33" s="365">
        <v>1439.1909100000003</v>
      </c>
      <c r="I33" s="365">
        <v>187.08500000000001</v>
      </c>
      <c r="J33" s="365">
        <v>5929.3916799999997</v>
      </c>
    </row>
    <row r="34" spans="1:12" ht="12.75" customHeight="1">
      <c r="A34" s="151" t="s">
        <v>281</v>
      </c>
      <c r="B34" s="383" t="s">
        <v>282</v>
      </c>
      <c r="C34" s="410">
        <f>C33/C32*100</f>
        <v>58.097209543631848</v>
      </c>
      <c r="D34" s="367">
        <f t="shared" ref="D34:J34" si="5">D33/D32*100</f>
        <v>60.207799537493315</v>
      </c>
      <c r="E34" s="367">
        <f t="shared" si="5"/>
        <v>40.269597963884642</v>
      </c>
      <c r="F34" s="367">
        <f t="shared" si="5"/>
        <v>65.153836004415695</v>
      </c>
      <c r="G34" s="367">
        <f t="shared" si="5"/>
        <v>9.2352135639928878</v>
      </c>
      <c r="H34" s="367">
        <f t="shared" si="5"/>
        <v>15.962035628945905</v>
      </c>
      <c r="I34" s="367">
        <f t="shared" si="5"/>
        <v>100</v>
      </c>
      <c r="J34" s="367">
        <f t="shared" si="5"/>
        <v>99.589201609042874</v>
      </c>
    </row>
    <row r="35" spans="1:12" ht="6" customHeight="1">
      <c r="A35" s="151"/>
      <c r="B35" s="151"/>
      <c r="C35" s="151"/>
      <c r="D35" s="151"/>
      <c r="E35" s="411"/>
      <c r="F35" s="411"/>
      <c r="G35" s="411"/>
      <c r="H35" s="151"/>
      <c r="I35" s="151"/>
      <c r="J35" s="151"/>
    </row>
    <row r="36" spans="1:12" ht="10.15" customHeight="1">
      <c r="A36" s="659" t="s">
        <v>293</v>
      </c>
      <c r="B36" s="648" t="s">
        <v>125</v>
      </c>
      <c r="C36" s="706" t="s">
        <v>503</v>
      </c>
      <c r="D36" s="690"/>
      <c r="E36" s="690"/>
      <c r="F36" s="690"/>
      <c r="G36" s="690"/>
      <c r="H36" s="690"/>
      <c r="I36" s="690"/>
      <c r="J36" s="690"/>
    </row>
    <row r="37" spans="1:12" ht="10.15" customHeight="1">
      <c r="A37" s="659"/>
      <c r="B37" s="652"/>
      <c r="C37" s="649" t="s">
        <v>0</v>
      </c>
      <c r="D37" s="649" t="s">
        <v>243</v>
      </c>
      <c r="E37" s="649" t="s">
        <v>244</v>
      </c>
      <c r="F37" s="649" t="s">
        <v>325</v>
      </c>
      <c r="G37" s="649" t="s">
        <v>246</v>
      </c>
      <c r="H37" s="649" t="s">
        <v>247</v>
      </c>
      <c r="I37" s="649" t="s">
        <v>326</v>
      </c>
      <c r="J37" s="705" t="s">
        <v>327</v>
      </c>
    </row>
    <row r="38" spans="1:12" ht="10.15" customHeight="1">
      <c r="A38" s="659"/>
      <c r="B38" s="649"/>
      <c r="C38" s="652"/>
      <c r="D38" s="652"/>
      <c r="E38" s="652"/>
      <c r="F38" s="652"/>
      <c r="G38" s="652"/>
      <c r="H38" s="652"/>
      <c r="I38" s="652"/>
      <c r="J38" s="699"/>
    </row>
    <row r="39" spans="1:12" ht="4.5" customHeight="1">
      <c r="A39" s="296"/>
      <c r="B39" s="296"/>
      <c r="C39" s="296"/>
      <c r="D39" s="296"/>
      <c r="E39" s="296"/>
      <c r="F39" s="296"/>
      <c r="G39" s="296"/>
      <c r="H39" s="296"/>
      <c r="I39" s="296"/>
      <c r="J39" s="296"/>
    </row>
    <row r="40" spans="1:12" ht="21" customHeight="1">
      <c r="A40" s="703" t="s">
        <v>300</v>
      </c>
      <c r="B40" s="703"/>
      <c r="C40" s="703"/>
      <c r="D40" s="703"/>
      <c r="E40" s="703"/>
      <c r="F40" s="703"/>
      <c r="G40" s="703"/>
      <c r="H40" s="703"/>
      <c r="I40" s="703"/>
      <c r="J40" s="703"/>
      <c r="L40" s="311"/>
    </row>
    <row r="41" spans="1:12" ht="12.75" customHeight="1">
      <c r="A41" s="380" t="s">
        <v>313</v>
      </c>
      <c r="B41" s="380"/>
      <c r="C41" s="408"/>
      <c r="D41" s="381"/>
      <c r="E41" s="381"/>
      <c r="F41" s="382"/>
      <c r="G41" s="382"/>
      <c r="H41" s="409"/>
      <c r="I41" s="408"/>
      <c r="J41" s="408"/>
      <c r="L41" s="311"/>
    </row>
    <row r="42" spans="1:12" ht="12.75" customHeight="1">
      <c r="A42" s="151" t="s">
        <v>279</v>
      </c>
      <c r="B42" s="325" t="s">
        <v>276</v>
      </c>
      <c r="C42" s="150">
        <v>17143.597070000003</v>
      </c>
      <c r="D42" s="365">
        <v>2524.4052420000039</v>
      </c>
      <c r="E42" s="365">
        <v>3821.3253419999987</v>
      </c>
      <c r="F42" s="365">
        <v>1788.782321999998</v>
      </c>
      <c r="G42" s="365">
        <v>1617.5941020000016</v>
      </c>
      <c r="H42" s="365">
        <v>817.9226120000003</v>
      </c>
      <c r="I42" s="365">
        <v>3200.8496099999998</v>
      </c>
      <c r="J42" s="365">
        <v>3372.7178399999998</v>
      </c>
    </row>
    <row r="43" spans="1:12" ht="12.75" customHeight="1">
      <c r="A43" s="151" t="s">
        <v>280</v>
      </c>
      <c r="B43" s="325" t="s">
        <v>276</v>
      </c>
      <c r="C43" s="150">
        <v>15650.37797</v>
      </c>
      <c r="D43" s="365">
        <v>2503.1355299999991</v>
      </c>
      <c r="E43" s="365">
        <v>3628.1088199999999</v>
      </c>
      <c r="F43" s="365">
        <v>1782.7538099999981</v>
      </c>
      <c r="G43" s="365">
        <v>1300.6577000000011</v>
      </c>
      <c r="H43" s="365">
        <v>811.89410000000032</v>
      </c>
      <c r="I43" s="365">
        <v>2352.4581400000002</v>
      </c>
      <c r="J43" s="365">
        <v>3271.36987</v>
      </c>
    </row>
    <row r="44" spans="1:12" ht="12.75" customHeight="1">
      <c r="A44" s="151" t="s">
        <v>281</v>
      </c>
      <c r="B44" s="383" t="s">
        <v>282</v>
      </c>
      <c r="C44" s="410">
        <f>C43/C42*100</f>
        <v>91.289931197618827</v>
      </c>
      <c r="D44" s="367">
        <f t="shared" ref="D44:J44" si="6">D43/D42*100</f>
        <v>99.157436704451086</v>
      </c>
      <c r="E44" s="367">
        <f t="shared" si="6"/>
        <v>94.943730127441242</v>
      </c>
      <c r="F44" s="367">
        <f t="shared" si="6"/>
        <v>99.66298235811837</v>
      </c>
      <c r="G44" s="367">
        <f t="shared" si="6"/>
        <v>80.406926458983833</v>
      </c>
      <c r="H44" s="367">
        <f t="shared" si="6"/>
        <v>99.262948363139287</v>
      </c>
      <c r="I44" s="367">
        <f t="shared" si="6"/>
        <v>73.49480377492651</v>
      </c>
      <c r="J44" s="367">
        <f t="shared" si="6"/>
        <v>96.995065261670405</v>
      </c>
    </row>
    <row r="45" spans="1:12" ht="21" customHeight="1">
      <c r="A45" s="703" t="s">
        <v>301</v>
      </c>
      <c r="B45" s="703"/>
      <c r="C45" s="703"/>
      <c r="D45" s="703"/>
      <c r="E45" s="703"/>
      <c r="F45" s="703"/>
      <c r="G45" s="703"/>
      <c r="H45" s="703"/>
      <c r="I45" s="703"/>
      <c r="J45" s="703"/>
    </row>
    <row r="46" spans="1:12" ht="12.75" customHeight="1">
      <c r="A46" s="380" t="s">
        <v>314</v>
      </c>
      <c r="B46" s="380"/>
      <c r="C46" s="408"/>
      <c r="D46" s="381"/>
      <c r="E46" s="381"/>
      <c r="F46" s="382"/>
      <c r="G46" s="382"/>
      <c r="H46" s="409"/>
      <c r="I46" s="408"/>
      <c r="J46" s="408"/>
    </row>
    <row r="47" spans="1:12" ht="12.75" customHeight="1">
      <c r="A47" s="151" t="s">
        <v>279</v>
      </c>
      <c r="B47" s="325" t="s">
        <v>276</v>
      </c>
      <c r="C47" s="150">
        <v>124560.52602999995</v>
      </c>
      <c r="D47" s="365">
        <v>16894.566207339998</v>
      </c>
      <c r="E47" s="365">
        <v>63987.768122277972</v>
      </c>
      <c r="F47" s="365">
        <v>7331.4488603820009</v>
      </c>
      <c r="G47" s="365">
        <v>3928.4834819999992</v>
      </c>
      <c r="H47" s="365">
        <v>15098.445257999998</v>
      </c>
      <c r="I47" s="365">
        <v>17319.814099999996</v>
      </c>
      <c r="J47" s="365">
        <v>0</v>
      </c>
    </row>
    <row r="48" spans="1:12" ht="12.75" customHeight="1">
      <c r="A48" s="151" t="s">
        <v>280</v>
      </c>
      <c r="B48" s="325" t="s">
        <v>276</v>
      </c>
      <c r="C48" s="150">
        <v>119084.05902</v>
      </c>
      <c r="D48" s="365">
        <v>16592.847962089996</v>
      </c>
      <c r="E48" s="365">
        <v>61507.447417027994</v>
      </c>
      <c r="F48" s="365">
        <v>7121.1462748819995</v>
      </c>
      <c r="G48" s="365">
        <v>3826.7009109199998</v>
      </c>
      <c r="H48" s="365">
        <v>13307.907205079999</v>
      </c>
      <c r="I48" s="365">
        <v>16728.009249999999</v>
      </c>
      <c r="J48" s="365">
        <v>0</v>
      </c>
    </row>
    <row r="49" spans="1:10" ht="12.75" customHeight="1">
      <c r="A49" s="151" t="s">
        <v>281</v>
      </c>
      <c r="B49" s="383" t="s">
        <v>282</v>
      </c>
      <c r="C49" s="410">
        <f>C48/C47*100</f>
        <v>95.603368752086865</v>
      </c>
      <c r="D49" s="367">
        <f t="shared" ref="D49:I49" si="7">D48/D47*100</f>
        <v>98.214110729170912</v>
      </c>
      <c r="E49" s="367">
        <f t="shared" si="7"/>
        <v>96.1237580587118</v>
      </c>
      <c r="F49" s="367">
        <f t="shared" si="7"/>
        <v>97.13150034181588</v>
      </c>
      <c r="G49" s="367">
        <f t="shared" si="7"/>
        <v>97.409112917329068</v>
      </c>
      <c r="H49" s="367">
        <f t="shared" si="7"/>
        <v>88.140911051942439</v>
      </c>
      <c r="I49" s="367">
        <f t="shared" si="7"/>
        <v>96.583076200569622</v>
      </c>
      <c r="J49" s="367">
        <v>0</v>
      </c>
    </row>
    <row r="50" spans="1:10" ht="12.75" customHeight="1">
      <c r="A50" s="380" t="s">
        <v>315</v>
      </c>
      <c r="B50" s="380"/>
      <c r="C50" s="408"/>
      <c r="D50" s="381"/>
      <c r="E50" s="381"/>
      <c r="F50" s="382"/>
      <c r="G50" s="382"/>
      <c r="H50" s="409"/>
      <c r="I50" s="408"/>
      <c r="J50" s="408"/>
    </row>
    <row r="51" spans="1:10" ht="12.75" customHeight="1">
      <c r="A51" s="151" t="s">
        <v>279</v>
      </c>
      <c r="B51" s="325" t="s">
        <v>276</v>
      </c>
      <c r="C51" s="150">
        <v>330026.64334999991</v>
      </c>
      <c r="D51" s="365">
        <v>35869.480334417996</v>
      </c>
      <c r="E51" s="365">
        <v>66615.284639292979</v>
      </c>
      <c r="F51" s="365">
        <v>30835.492216918006</v>
      </c>
      <c r="G51" s="365">
        <v>18386.019829654</v>
      </c>
      <c r="H51" s="365">
        <v>6608.1577397170013</v>
      </c>
      <c r="I51" s="365">
        <v>23921.635070000004</v>
      </c>
      <c r="J51" s="365">
        <v>147790.57351999995</v>
      </c>
    </row>
    <row r="52" spans="1:10" ht="12.75" customHeight="1">
      <c r="A52" s="151" t="s">
        <v>280</v>
      </c>
      <c r="B52" s="325" t="s">
        <v>276</v>
      </c>
      <c r="C52" s="150">
        <v>297285.30015000002</v>
      </c>
      <c r="D52" s="365">
        <v>34466.234321667995</v>
      </c>
      <c r="E52" s="365">
        <v>55673.594103215</v>
      </c>
      <c r="F52" s="365">
        <v>22624.757954917997</v>
      </c>
      <c r="G52" s="365">
        <v>18011.704751966001</v>
      </c>
      <c r="H52" s="365">
        <v>6533.2329282330011</v>
      </c>
      <c r="I52" s="365">
        <v>22508.44541</v>
      </c>
      <c r="J52" s="365">
        <v>137467.33068000004</v>
      </c>
    </row>
    <row r="53" spans="1:10" ht="12.75" customHeight="1">
      <c r="A53" s="151" t="s">
        <v>281</v>
      </c>
      <c r="B53" s="383" t="s">
        <v>282</v>
      </c>
      <c r="C53" s="410">
        <f>C52/C51*100</f>
        <v>90.079181829790329</v>
      </c>
      <c r="D53" s="367">
        <f t="shared" ref="D53:J53" si="8">D52/D51*100</f>
        <v>96.087910949176646</v>
      </c>
      <c r="E53" s="367">
        <f t="shared" si="8"/>
        <v>83.574804798441065</v>
      </c>
      <c r="F53" s="367">
        <f t="shared" si="8"/>
        <v>73.372455985978519</v>
      </c>
      <c r="G53" s="367">
        <f t="shared" si="8"/>
        <v>97.964132089728935</v>
      </c>
      <c r="H53" s="367">
        <f t="shared" si="8"/>
        <v>98.866177012790118</v>
      </c>
      <c r="I53" s="367">
        <f t="shared" si="8"/>
        <v>94.092420288727354</v>
      </c>
      <c r="J53" s="367">
        <f t="shared" si="8"/>
        <v>93.014951769841474</v>
      </c>
    </row>
    <row r="54" spans="1:10" ht="6" customHeight="1">
      <c r="A54" s="151"/>
      <c r="B54" s="151"/>
      <c r="C54" s="151"/>
      <c r="D54" s="411"/>
      <c r="E54" s="411"/>
      <c r="F54" s="411"/>
      <c r="G54" s="151"/>
      <c r="H54" s="151"/>
      <c r="I54" s="151"/>
      <c r="J54" s="151"/>
    </row>
    <row r="55" spans="1:10">
      <c r="A55" s="659" t="s">
        <v>294</v>
      </c>
      <c r="B55" s="648" t="s">
        <v>125</v>
      </c>
      <c r="C55" s="695" t="s">
        <v>503</v>
      </c>
      <c r="D55" s="696"/>
      <c r="E55" s="696"/>
      <c r="F55" s="696"/>
      <c r="G55" s="696"/>
      <c r="H55" s="696"/>
      <c r="I55" s="696"/>
      <c r="J55" s="696"/>
    </row>
    <row r="56" spans="1:10" ht="18">
      <c r="A56" s="659"/>
      <c r="B56" s="649"/>
      <c r="C56" s="442" t="s">
        <v>0</v>
      </c>
      <c r="D56" s="301" t="s">
        <v>243</v>
      </c>
      <c r="E56" s="301" t="s">
        <v>244</v>
      </c>
      <c r="F56" s="301" t="s">
        <v>325</v>
      </c>
      <c r="G56" s="301" t="s">
        <v>246</v>
      </c>
      <c r="H56" s="301" t="s">
        <v>247</v>
      </c>
      <c r="I56" s="301" t="s">
        <v>326</v>
      </c>
      <c r="J56" s="442" t="s">
        <v>327</v>
      </c>
    </row>
    <row r="57" spans="1:10" ht="5.15" customHeight="1">
      <c r="A57" s="296"/>
      <c r="B57" s="296"/>
      <c r="C57" s="296"/>
      <c r="D57" s="296"/>
      <c r="E57" s="296"/>
      <c r="F57" s="296"/>
      <c r="G57" s="296"/>
      <c r="H57" s="296"/>
      <c r="I57" s="296"/>
      <c r="J57" s="296"/>
    </row>
    <row r="58" spans="1:10" ht="21" customHeight="1">
      <c r="A58" s="703" t="s">
        <v>302</v>
      </c>
      <c r="B58" s="703"/>
      <c r="C58" s="703"/>
      <c r="D58" s="703"/>
      <c r="E58" s="703"/>
      <c r="F58" s="703"/>
      <c r="G58" s="703"/>
      <c r="H58" s="703"/>
      <c r="I58" s="703"/>
      <c r="J58" s="703"/>
    </row>
    <row r="59" spans="1:10">
      <c r="A59" s="408" t="s">
        <v>316</v>
      </c>
      <c r="B59" s="408"/>
      <c r="C59" s="408"/>
      <c r="D59" s="408"/>
      <c r="E59" s="408"/>
      <c r="F59" s="408"/>
      <c r="G59" s="408"/>
      <c r="H59" s="408"/>
      <c r="I59" s="408"/>
      <c r="J59" s="408"/>
    </row>
    <row r="60" spans="1:10">
      <c r="A60" s="151" t="s">
        <v>279</v>
      </c>
      <c r="B60" s="325" t="s">
        <v>276</v>
      </c>
      <c r="C60" s="150">
        <v>340384.68971000001</v>
      </c>
      <c r="D60" s="365">
        <v>99923.010757110009</v>
      </c>
      <c r="E60" s="365">
        <v>59095.90169325297</v>
      </c>
      <c r="F60" s="365">
        <v>50106.484537160002</v>
      </c>
      <c r="G60" s="143">
        <v>38736.636253297002</v>
      </c>
      <c r="H60" s="365">
        <v>5784.4134991800001</v>
      </c>
      <c r="I60" s="365">
        <v>80497.055519999965</v>
      </c>
      <c r="J60" s="143">
        <v>6241.1874500000013</v>
      </c>
    </row>
    <row r="61" spans="1:10">
      <c r="A61" s="151" t="s">
        <v>280</v>
      </c>
      <c r="B61" s="325" t="s">
        <v>276</v>
      </c>
      <c r="C61" s="150">
        <v>242461.43156999996</v>
      </c>
      <c r="D61" s="365">
        <v>81492.18606050995</v>
      </c>
      <c r="E61" s="365">
        <v>44679.75235885298</v>
      </c>
      <c r="F61" s="365">
        <v>37010.728637160006</v>
      </c>
      <c r="G61" s="143">
        <v>29179.66308429699</v>
      </c>
      <c r="H61" s="365">
        <v>4147.1806591799996</v>
      </c>
      <c r="I61" s="365">
        <v>40369.163389999994</v>
      </c>
      <c r="J61" s="143">
        <v>5582.7573800000009</v>
      </c>
    </row>
    <row r="62" spans="1:10">
      <c r="A62" s="151" t="s">
        <v>281</v>
      </c>
      <c r="B62" s="383" t="s">
        <v>282</v>
      </c>
      <c r="C62" s="410">
        <f>C61/C60*100</f>
        <v>71.231591460994196</v>
      </c>
      <c r="D62" s="367">
        <f t="shared" ref="D62:J62" si="9">D61/D60*100</f>
        <v>81.554974618007478</v>
      </c>
      <c r="E62" s="367">
        <f t="shared" si="9"/>
        <v>75.605500683906328</v>
      </c>
      <c r="F62" s="367">
        <f t="shared" si="9"/>
        <v>73.86414947892041</v>
      </c>
      <c r="G62" s="367">
        <f t="shared" si="9"/>
        <v>75.328334895917592</v>
      </c>
      <c r="H62" s="367">
        <f t="shared" si="9"/>
        <v>71.695784884118424</v>
      </c>
      <c r="I62" s="367">
        <f t="shared" si="9"/>
        <v>50.149863407078335</v>
      </c>
      <c r="J62" s="367">
        <f t="shared" si="9"/>
        <v>89.45024363913312</v>
      </c>
    </row>
    <row r="63" spans="1:10" ht="21" customHeight="1">
      <c r="A63" s="703" t="s">
        <v>303</v>
      </c>
      <c r="B63" s="703"/>
      <c r="C63" s="703"/>
      <c r="D63" s="703"/>
      <c r="E63" s="703"/>
      <c r="F63" s="703"/>
      <c r="G63" s="703"/>
      <c r="H63" s="703"/>
      <c r="I63" s="703"/>
      <c r="J63" s="703"/>
    </row>
    <row r="64" spans="1:10">
      <c r="A64" s="408" t="s">
        <v>317</v>
      </c>
      <c r="B64" s="408"/>
      <c r="C64" s="408"/>
      <c r="D64" s="408"/>
      <c r="E64" s="408"/>
      <c r="F64" s="408"/>
      <c r="G64" s="408"/>
      <c r="H64" s="408"/>
      <c r="I64" s="408"/>
      <c r="J64" s="408"/>
    </row>
    <row r="65" spans="1:10">
      <c r="A65" s="151" t="s">
        <v>279</v>
      </c>
      <c r="B65" s="325" t="s">
        <v>276</v>
      </c>
      <c r="C65" s="150">
        <v>686143.33637000038</v>
      </c>
      <c r="D65" s="365">
        <v>214231.07124000028</v>
      </c>
      <c r="E65" s="365">
        <v>204590.60930333601</v>
      </c>
      <c r="F65" s="143">
        <v>16352.699030000003</v>
      </c>
      <c r="G65" s="143">
        <v>108964.75655666401</v>
      </c>
      <c r="H65" s="143">
        <v>58027.987240000002</v>
      </c>
      <c r="I65" s="365">
        <v>18694.93533</v>
      </c>
      <c r="J65" s="365">
        <v>65281.277670000003</v>
      </c>
    </row>
    <row r="66" spans="1:10">
      <c r="A66" s="151" t="s">
        <v>280</v>
      </c>
      <c r="B66" s="325" t="s">
        <v>276</v>
      </c>
      <c r="C66" s="150">
        <v>575353.5050100002</v>
      </c>
      <c r="D66" s="365">
        <v>176263.54831000007</v>
      </c>
      <c r="E66" s="365">
        <v>164694.52154603598</v>
      </c>
      <c r="F66" s="143">
        <v>15645.737320000006</v>
      </c>
      <c r="G66" s="143">
        <v>104232.04235396406</v>
      </c>
      <c r="H66" s="143">
        <v>49339.20048</v>
      </c>
      <c r="I66" s="365">
        <v>12836.644839999999</v>
      </c>
      <c r="J66" s="365">
        <v>52341.810159999994</v>
      </c>
    </row>
    <row r="67" spans="1:10">
      <c r="A67" s="151" t="s">
        <v>281</v>
      </c>
      <c r="B67" s="383" t="s">
        <v>282</v>
      </c>
      <c r="C67" s="347">
        <f>C66/C65*100</f>
        <v>83.853252594985904</v>
      </c>
      <c r="D67" s="328">
        <f t="shared" ref="D67:J67" si="10">D66/D65*100</f>
        <v>82.27730332941961</v>
      </c>
      <c r="E67" s="328">
        <f t="shared" si="10"/>
        <v>80.499550838060145</v>
      </c>
      <c r="F67" s="328">
        <f t="shared" si="10"/>
        <v>95.676788836490942</v>
      </c>
      <c r="G67" s="328">
        <f t="shared" si="10"/>
        <v>95.656656012222783</v>
      </c>
      <c r="H67" s="328">
        <f t="shared" si="10"/>
        <v>85.026558436252941</v>
      </c>
      <c r="I67" s="328">
        <f t="shared" si="10"/>
        <v>68.663756324424781</v>
      </c>
      <c r="J67" s="328">
        <f t="shared" si="10"/>
        <v>80.178899721586887</v>
      </c>
    </row>
    <row r="68" spans="1:10">
      <c r="A68" s="408" t="s">
        <v>318</v>
      </c>
      <c r="B68" s="408"/>
      <c r="C68" s="408"/>
      <c r="D68" s="408"/>
      <c r="E68" s="408"/>
      <c r="F68" s="408"/>
      <c r="G68" s="408"/>
      <c r="H68" s="408"/>
      <c r="I68" s="408"/>
      <c r="J68" s="408"/>
    </row>
    <row r="69" spans="1:10">
      <c r="A69" s="151" t="s">
        <v>279</v>
      </c>
      <c r="B69" s="325" t="s">
        <v>276</v>
      </c>
      <c r="C69" s="150">
        <v>6145.3908200000005</v>
      </c>
      <c r="D69" s="365">
        <v>528.29485199999999</v>
      </c>
      <c r="E69" s="365">
        <v>528.29485199999999</v>
      </c>
      <c r="F69" s="365">
        <v>528.29485199999999</v>
      </c>
      <c r="G69" s="365">
        <v>528.29485199999999</v>
      </c>
      <c r="H69" s="365">
        <v>528.29485199999999</v>
      </c>
      <c r="I69" s="365">
        <v>3503.9165600000001</v>
      </c>
      <c r="J69" s="365">
        <v>0</v>
      </c>
    </row>
    <row r="70" spans="1:10">
      <c r="A70" s="151" t="s">
        <v>280</v>
      </c>
      <c r="B70" s="325" t="s">
        <v>276</v>
      </c>
      <c r="C70" s="150">
        <v>6145.3908200000005</v>
      </c>
      <c r="D70" s="365">
        <v>528.29485199999999</v>
      </c>
      <c r="E70" s="365">
        <v>528.29485199999999</v>
      </c>
      <c r="F70" s="365">
        <v>528.29485199999999</v>
      </c>
      <c r="G70" s="365">
        <v>528.29485199999999</v>
      </c>
      <c r="H70" s="365">
        <v>528.29485199999999</v>
      </c>
      <c r="I70" s="365">
        <v>3503.9165600000001</v>
      </c>
      <c r="J70" s="365">
        <v>0</v>
      </c>
    </row>
    <row r="71" spans="1:10">
      <c r="A71" s="151" t="s">
        <v>281</v>
      </c>
      <c r="B71" s="383" t="s">
        <v>282</v>
      </c>
      <c r="C71" s="347">
        <f>C70/C69*100</f>
        <v>100</v>
      </c>
      <c r="D71" s="328">
        <f t="shared" ref="D71:I71" si="11">D70/D69*100</f>
        <v>100</v>
      </c>
      <c r="E71" s="328">
        <f t="shared" si="11"/>
        <v>100</v>
      </c>
      <c r="F71" s="328">
        <f t="shared" si="11"/>
        <v>100</v>
      </c>
      <c r="G71" s="328">
        <f t="shared" si="11"/>
        <v>100</v>
      </c>
      <c r="H71" s="328">
        <f t="shared" si="11"/>
        <v>100</v>
      </c>
      <c r="I71" s="328">
        <f t="shared" si="11"/>
        <v>100</v>
      </c>
      <c r="J71" s="328">
        <v>0</v>
      </c>
    </row>
    <row r="72" spans="1:10" ht="21" customHeight="1">
      <c r="A72" s="708" t="s">
        <v>304</v>
      </c>
      <c r="B72" s="708"/>
      <c r="C72" s="708"/>
      <c r="D72" s="708"/>
      <c r="E72" s="708"/>
      <c r="F72" s="708"/>
      <c r="G72" s="708"/>
      <c r="H72" s="708"/>
      <c r="I72" s="708"/>
      <c r="J72" s="708"/>
    </row>
    <row r="73" spans="1:10">
      <c r="A73" s="408" t="s">
        <v>319</v>
      </c>
      <c r="B73" s="408"/>
      <c r="C73" s="408"/>
      <c r="D73" s="408"/>
      <c r="E73" s="408"/>
      <c r="F73" s="408"/>
      <c r="G73" s="408"/>
      <c r="H73" s="408"/>
      <c r="I73" s="408"/>
      <c r="J73" s="408"/>
    </row>
    <row r="74" spans="1:10">
      <c r="A74" s="151" t="s">
        <v>279</v>
      </c>
      <c r="B74" s="325" t="s">
        <v>276</v>
      </c>
      <c r="C74" s="412">
        <v>381865.65814999992</v>
      </c>
      <c r="D74" s="365">
        <v>94979.03432999998</v>
      </c>
      <c r="E74" s="365">
        <v>103148.61886</v>
      </c>
      <c r="F74" s="365">
        <v>28852.558959999991</v>
      </c>
      <c r="G74" s="365">
        <v>102046.90248999993</v>
      </c>
      <c r="H74" s="365">
        <v>19680.310779999996</v>
      </c>
      <c r="I74" s="365">
        <v>16807.89878</v>
      </c>
      <c r="J74" s="365">
        <v>16350.333950000002</v>
      </c>
    </row>
    <row r="75" spans="1:10">
      <c r="A75" s="151" t="s">
        <v>280</v>
      </c>
      <c r="B75" s="325" t="s">
        <v>276</v>
      </c>
      <c r="C75" s="412">
        <v>273374.81440999993</v>
      </c>
      <c r="D75" s="365">
        <v>78103.255990000122</v>
      </c>
      <c r="E75" s="365">
        <v>59019.39740999994</v>
      </c>
      <c r="F75" s="365">
        <v>25702.163849999997</v>
      </c>
      <c r="G75" s="365">
        <v>71926.093309999851</v>
      </c>
      <c r="H75" s="365">
        <v>13082.86480000001</v>
      </c>
      <c r="I75" s="365">
        <v>14717.042260000002</v>
      </c>
      <c r="J75" s="365">
        <v>10823.996789999999</v>
      </c>
    </row>
    <row r="76" spans="1:10">
      <c r="A76" s="151" t="s">
        <v>281</v>
      </c>
      <c r="B76" s="383" t="s">
        <v>282</v>
      </c>
      <c r="C76" s="410">
        <f>C75/C74*100</f>
        <v>71.589264071139937</v>
      </c>
      <c r="D76" s="367">
        <f t="shared" ref="D76:J76" si="12">D75/D74*100</f>
        <v>82.232101580054177</v>
      </c>
      <c r="E76" s="367">
        <f t="shared" si="12"/>
        <v>57.217826144725116</v>
      </c>
      <c r="F76" s="367">
        <f t="shared" si="12"/>
        <v>89.081054771025421</v>
      </c>
      <c r="G76" s="367">
        <f t="shared" si="12"/>
        <v>70.483367505494087</v>
      </c>
      <c r="H76" s="367">
        <f t="shared" si="12"/>
        <v>66.476921763326004</v>
      </c>
      <c r="I76" s="367">
        <f t="shared" si="12"/>
        <v>87.560274205792197</v>
      </c>
      <c r="J76" s="367">
        <f t="shared" si="12"/>
        <v>66.200463079838173</v>
      </c>
    </row>
    <row r="77" spans="1:10" ht="21" customHeight="1">
      <c r="A77" s="703" t="s">
        <v>305</v>
      </c>
      <c r="B77" s="703"/>
      <c r="C77" s="703"/>
      <c r="D77" s="703"/>
      <c r="E77" s="703"/>
      <c r="F77" s="703"/>
      <c r="G77" s="703"/>
      <c r="H77" s="703"/>
      <c r="I77" s="703"/>
      <c r="J77" s="703"/>
    </row>
    <row r="78" spans="1:10">
      <c r="A78" s="408" t="s">
        <v>320</v>
      </c>
      <c r="B78" s="408"/>
      <c r="C78" s="408"/>
      <c r="D78" s="408"/>
      <c r="E78" s="408"/>
      <c r="F78" s="408"/>
      <c r="G78" s="408"/>
      <c r="H78" s="408"/>
      <c r="I78" s="408"/>
      <c r="J78" s="408"/>
    </row>
    <row r="79" spans="1:10">
      <c r="A79" s="151" t="s">
        <v>279</v>
      </c>
      <c r="B79" s="325" t="s">
        <v>276</v>
      </c>
      <c r="C79" s="150">
        <v>44045.665010000004</v>
      </c>
      <c r="D79" s="365">
        <v>15350.692753208001</v>
      </c>
      <c r="E79" s="365">
        <v>8313.2269101209968</v>
      </c>
      <c r="F79" s="143">
        <v>5245.8343292359987</v>
      </c>
      <c r="G79" s="143">
        <v>7607.8834460350017</v>
      </c>
      <c r="H79" s="365">
        <v>3538.7436313999992</v>
      </c>
      <c r="I79" s="365">
        <v>3989.2839399999998</v>
      </c>
      <c r="J79" s="365">
        <v>0</v>
      </c>
    </row>
    <row r="80" spans="1:10">
      <c r="A80" s="151" t="s">
        <v>280</v>
      </c>
      <c r="B80" s="325" t="s">
        <v>276</v>
      </c>
      <c r="C80" s="413">
        <v>34082.644049999995</v>
      </c>
      <c r="D80" s="414">
        <v>12215.526200827995</v>
      </c>
      <c r="E80" s="414">
        <v>5363.2303973010003</v>
      </c>
      <c r="F80" s="414">
        <v>4338.6807632360005</v>
      </c>
      <c r="G80" s="414">
        <v>5478.7543201349981</v>
      </c>
      <c r="H80" s="365">
        <v>2947.5005884999996</v>
      </c>
      <c r="I80" s="365">
        <v>3738.9517800000003</v>
      </c>
      <c r="J80" s="365">
        <v>0</v>
      </c>
    </row>
    <row r="81" spans="1:10">
      <c r="A81" s="151" t="s">
        <v>281</v>
      </c>
      <c r="B81" s="383" t="s">
        <v>282</v>
      </c>
      <c r="C81" s="400">
        <f>C80/C79*100</f>
        <v>77.380246256384069</v>
      </c>
      <c r="D81" s="384">
        <f t="shared" ref="D81:I81" si="13">D80/D79*100</f>
        <v>79.576383927527857</v>
      </c>
      <c r="E81" s="384">
        <f t="shared" si="13"/>
        <v>64.514423283352201</v>
      </c>
      <c r="F81" s="384">
        <f t="shared" si="13"/>
        <v>82.707163263920393</v>
      </c>
      <c r="G81" s="384">
        <f t="shared" si="13"/>
        <v>72.014172653898356</v>
      </c>
      <c r="H81" s="384">
        <f t="shared" si="13"/>
        <v>83.292289453980828</v>
      </c>
      <c r="I81" s="384">
        <f t="shared" si="13"/>
        <v>93.724884872446566</v>
      </c>
      <c r="J81" s="384">
        <v>0</v>
      </c>
    </row>
    <row r="82" spans="1:10" ht="21" customHeight="1">
      <c r="A82" s="703" t="s">
        <v>306</v>
      </c>
      <c r="B82" s="703"/>
      <c r="C82" s="703"/>
      <c r="D82" s="703"/>
      <c r="E82" s="703"/>
      <c r="F82" s="703"/>
      <c r="G82" s="703"/>
      <c r="H82" s="703"/>
      <c r="I82" s="703"/>
      <c r="J82" s="703"/>
    </row>
    <row r="83" spans="1:10">
      <c r="A83" s="408" t="s">
        <v>321</v>
      </c>
      <c r="B83" s="408"/>
      <c r="C83" s="408"/>
      <c r="D83" s="408"/>
      <c r="E83" s="408"/>
      <c r="F83" s="408"/>
      <c r="G83" s="408"/>
      <c r="H83" s="408"/>
      <c r="I83" s="408"/>
      <c r="J83" s="408"/>
    </row>
    <row r="84" spans="1:10">
      <c r="A84" s="137" t="s">
        <v>279</v>
      </c>
      <c r="B84" s="325" t="s">
        <v>276</v>
      </c>
      <c r="C84" s="283">
        <v>872111.5255600001</v>
      </c>
      <c r="D84" s="284">
        <v>380545.74347999995</v>
      </c>
      <c r="E84" s="284">
        <v>278366.64973000018</v>
      </c>
      <c r="F84" s="284">
        <v>46662.84098999999</v>
      </c>
      <c r="G84" s="284">
        <v>127179.27679999998</v>
      </c>
      <c r="H84" s="284">
        <v>13768.910919999995</v>
      </c>
      <c r="I84" s="284">
        <v>18125.625309999999</v>
      </c>
      <c r="J84" s="284">
        <v>7462.4783299999999</v>
      </c>
    </row>
    <row r="85" spans="1:10">
      <c r="A85" s="137" t="s">
        <v>280</v>
      </c>
      <c r="B85" s="325" t="s">
        <v>276</v>
      </c>
      <c r="C85" s="283">
        <v>707971.20009000052</v>
      </c>
      <c r="D85" s="284">
        <v>317071.07105000026</v>
      </c>
      <c r="E85" s="284">
        <v>221189.0901400001</v>
      </c>
      <c r="F85" s="284">
        <v>38650.298590000006</v>
      </c>
      <c r="G85" s="284">
        <v>100529.94704000007</v>
      </c>
      <c r="H85" s="284">
        <v>13153.60259</v>
      </c>
      <c r="I85" s="284">
        <v>14521.460349999994</v>
      </c>
      <c r="J85" s="284">
        <v>2855.7303299999994</v>
      </c>
    </row>
    <row r="86" spans="1:10">
      <c r="A86" s="137" t="s">
        <v>281</v>
      </c>
      <c r="B86" s="383" t="s">
        <v>282</v>
      </c>
      <c r="C86" s="375">
        <f>C85/C84*100</f>
        <v>81.178975319171258</v>
      </c>
      <c r="D86" s="360">
        <f t="shared" ref="D86:J86" si="14">D85/D84*100</f>
        <v>83.320093965698064</v>
      </c>
      <c r="E86" s="360">
        <f t="shared" si="14"/>
        <v>79.459622894675391</v>
      </c>
      <c r="F86" s="360">
        <f t="shared" si="14"/>
        <v>82.828858616394356</v>
      </c>
      <c r="G86" s="360">
        <f t="shared" si="14"/>
        <v>79.045855244240613</v>
      </c>
      <c r="H86" s="360">
        <f t="shared" si="14"/>
        <v>95.531176477391327</v>
      </c>
      <c r="I86" s="360">
        <f t="shared" si="14"/>
        <v>80.115637952575526</v>
      </c>
      <c r="J86" s="360">
        <f t="shared" si="14"/>
        <v>38.26785423978577</v>
      </c>
    </row>
    <row r="87" spans="1:10">
      <c r="A87" s="415" t="s">
        <v>322</v>
      </c>
      <c r="B87" s="415"/>
      <c r="C87" s="415"/>
      <c r="D87" s="415"/>
      <c r="E87" s="415"/>
      <c r="F87" s="415"/>
      <c r="G87" s="415"/>
      <c r="H87" s="415"/>
      <c r="I87" s="415"/>
      <c r="J87" s="415"/>
    </row>
    <row r="88" spans="1:10">
      <c r="A88" s="137" t="s">
        <v>279</v>
      </c>
      <c r="B88" s="325" t="s">
        <v>276</v>
      </c>
      <c r="C88" s="283">
        <v>58223.873410000007</v>
      </c>
      <c r="D88" s="284">
        <v>0</v>
      </c>
      <c r="E88" s="284">
        <v>35813.579800000007</v>
      </c>
      <c r="F88" s="284">
        <v>16642.131669999999</v>
      </c>
      <c r="G88" s="284">
        <v>5768.16194</v>
      </c>
      <c r="H88" s="284">
        <v>0</v>
      </c>
      <c r="I88" s="284">
        <v>0</v>
      </c>
      <c r="J88" s="284">
        <v>0</v>
      </c>
    </row>
    <row r="89" spans="1:10">
      <c r="A89" s="137" t="s">
        <v>280</v>
      </c>
      <c r="B89" s="325" t="s">
        <v>276</v>
      </c>
      <c r="C89" s="283">
        <v>52782.92093</v>
      </c>
      <c r="D89" s="284">
        <v>0</v>
      </c>
      <c r="E89" s="284">
        <v>31430.826370000002</v>
      </c>
      <c r="F89" s="284">
        <v>15583.932620000001</v>
      </c>
      <c r="G89" s="284">
        <v>5768.16194</v>
      </c>
      <c r="H89" s="284">
        <v>0</v>
      </c>
      <c r="I89" s="284">
        <v>0</v>
      </c>
      <c r="J89" s="284">
        <v>0</v>
      </c>
    </row>
    <row r="90" spans="1:10">
      <c r="A90" s="137" t="s">
        <v>281</v>
      </c>
      <c r="B90" s="383" t="s">
        <v>282</v>
      </c>
      <c r="C90" s="375">
        <f>C89/C88*100</f>
        <v>90.655117632442639</v>
      </c>
      <c r="D90" s="360">
        <v>0</v>
      </c>
      <c r="E90" s="360">
        <f t="shared" ref="E90:F90" si="15">E89/E88*100</f>
        <v>87.762314031505994</v>
      </c>
      <c r="F90" s="360">
        <f t="shared" si="15"/>
        <v>93.641445272857908</v>
      </c>
      <c r="G90" s="360">
        <f>G89/G88*100</f>
        <v>100</v>
      </c>
      <c r="H90" s="360">
        <v>0</v>
      </c>
      <c r="I90" s="360">
        <v>0</v>
      </c>
      <c r="J90" s="360">
        <v>0</v>
      </c>
    </row>
    <row r="91" spans="1:10">
      <c r="A91" s="415" t="s">
        <v>323</v>
      </c>
      <c r="B91" s="415"/>
      <c r="C91" s="415"/>
      <c r="D91" s="415"/>
      <c r="E91" s="415"/>
      <c r="F91" s="415"/>
      <c r="G91" s="415"/>
      <c r="H91" s="415"/>
      <c r="I91" s="415"/>
      <c r="J91" s="415"/>
    </row>
    <row r="92" spans="1:10">
      <c r="A92" s="137" t="s">
        <v>279</v>
      </c>
      <c r="B92" s="325" t="s">
        <v>276</v>
      </c>
      <c r="C92" s="150">
        <v>2029.3647999999998</v>
      </c>
      <c r="D92" s="365">
        <v>765</v>
      </c>
      <c r="E92" s="365">
        <v>340.40008</v>
      </c>
      <c r="F92" s="365">
        <v>382.00067999999999</v>
      </c>
      <c r="G92" s="365">
        <v>120.85980000000001</v>
      </c>
      <c r="H92" s="365">
        <v>83.173990000000003</v>
      </c>
      <c r="I92" s="284">
        <v>0</v>
      </c>
      <c r="J92" s="365">
        <v>337.93025</v>
      </c>
    </row>
    <row r="93" spans="1:10">
      <c r="A93" s="137" t="s">
        <v>280</v>
      </c>
      <c r="B93" s="325" t="s">
        <v>276</v>
      </c>
      <c r="C93" s="150">
        <v>1897.2143100000003</v>
      </c>
      <c r="D93" s="365">
        <v>728.96252000000004</v>
      </c>
      <c r="E93" s="365">
        <v>305.29847999999998</v>
      </c>
      <c r="F93" s="365">
        <v>369.53866000000005</v>
      </c>
      <c r="G93" s="365">
        <v>72.310410000000005</v>
      </c>
      <c r="H93" s="365">
        <v>83.173990000000003</v>
      </c>
      <c r="I93" s="284">
        <v>0</v>
      </c>
      <c r="J93" s="365">
        <v>337.93025</v>
      </c>
    </row>
    <row r="94" spans="1:10">
      <c r="A94" s="137" t="s">
        <v>281</v>
      </c>
      <c r="B94" s="383" t="s">
        <v>282</v>
      </c>
      <c r="C94" s="410">
        <f>C93/C92*100</f>
        <v>93.488086025735768</v>
      </c>
      <c r="D94" s="367">
        <f t="shared" ref="D94:J94" si="16">D93/D92*100</f>
        <v>95.289218300653602</v>
      </c>
      <c r="E94" s="367">
        <f t="shared" si="16"/>
        <v>89.688134033340987</v>
      </c>
      <c r="F94" s="367">
        <f t="shared" si="16"/>
        <v>96.737696906717559</v>
      </c>
      <c r="G94" s="367">
        <f t="shared" si="16"/>
        <v>59.82999309944249</v>
      </c>
      <c r="H94" s="367">
        <f t="shared" si="16"/>
        <v>100</v>
      </c>
      <c r="I94" s="360">
        <v>0</v>
      </c>
      <c r="J94" s="367">
        <f t="shared" si="16"/>
        <v>100</v>
      </c>
    </row>
    <row r="95" spans="1:10" ht="5.15" customHeight="1" thickBot="1">
      <c r="A95" s="338"/>
      <c r="B95" s="339"/>
      <c r="C95" s="294"/>
      <c r="D95" s="339"/>
      <c r="E95" s="339"/>
      <c r="F95" s="339"/>
      <c r="G95" s="294"/>
      <c r="H95" s="294"/>
      <c r="I95" s="294"/>
      <c r="J95" s="294"/>
    </row>
    <row r="96" spans="1:10" ht="13" thickTop="1">
      <c r="A96" s="340" t="s">
        <v>286</v>
      </c>
      <c r="B96" s="340"/>
      <c r="C96" s="340"/>
      <c r="D96" s="340"/>
      <c r="E96" s="340"/>
      <c r="F96" s="340"/>
      <c r="G96" s="340"/>
      <c r="H96" s="340"/>
      <c r="I96" s="340"/>
      <c r="J96" s="340"/>
    </row>
    <row r="97" spans="1:10" ht="5.15" customHeight="1">
      <c r="A97" s="340"/>
      <c r="B97" s="416"/>
      <c r="C97" s="340"/>
      <c r="D97" s="340"/>
      <c r="E97" s="188"/>
    </row>
    <row r="98" spans="1:10">
      <c r="A98" s="699" t="s">
        <v>607</v>
      </c>
      <c r="B98" s="648" t="s">
        <v>125</v>
      </c>
      <c r="C98" s="695" t="s">
        <v>503</v>
      </c>
      <c r="D98" s="696"/>
      <c r="E98" s="696"/>
      <c r="F98" s="696"/>
      <c r="G98" s="696"/>
      <c r="H98" s="696"/>
      <c r="I98" s="696"/>
      <c r="J98" s="696"/>
    </row>
    <row r="99" spans="1:10" ht="18">
      <c r="A99" s="699"/>
      <c r="B99" s="649"/>
      <c r="C99" s="442" t="s">
        <v>0</v>
      </c>
      <c r="D99" s="301" t="s">
        <v>243</v>
      </c>
      <c r="E99" s="301" t="s">
        <v>244</v>
      </c>
      <c r="F99" s="301" t="s">
        <v>325</v>
      </c>
      <c r="G99" s="301" t="s">
        <v>246</v>
      </c>
      <c r="H99" s="301" t="s">
        <v>247</v>
      </c>
      <c r="I99" s="301" t="s">
        <v>326</v>
      </c>
      <c r="J99" s="442" t="s">
        <v>327</v>
      </c>
    </row>
    <row r="100" spans="1:10" ht="5.15" customHeight="1">
      <c r="A100" s="296"/>
      <c r="B100" s="296"/>
      <c r="C100" s="296"/>
      <c r="D100" s="296"/>
      <c r="E100" s="296"/>
      <c r="F100" s="296"/>
      <c r="G100" s="296"/>
      <c r="H100" s="296"/>
      <c r="I100" s="296"/>
      <c r="J100" s="296"/>
    </row>
    <row r="101" spans="1:10" ht="21" customHeight="1">
      <c r="A101" s="703" t="s">
        <v>610</v>
      </c>
      <c r="B101" s="703"/>
      <c r="C101" s="703"/>
      <c r="D101" s="703"/>
      <c r="E101" s="703"/>
      <c r="F101" s="703"/>
      <c r="G101" s="703"/>
      <c r="H101" s="703"/>
      <c r="I101" s="703"/>
      <c r="J101" s="703"/>
    </row>
    <row r="102" spans="1:10">
      <c r="A102" s="151" t="s">
        <v>279</v>
      </c>
      <c r="B102" s="325" t="s">
        <v>276</v>
      </c>
      <c r="C102" s="150">
        <v>340384.68971000001</v>
      </c>
      <c r="D102" s="365">
        <v>99923.010757110009</v>
      </c>
      <c r="E102" s="365">
        <v>59095.90169325297</v>
      </c>
      <c r="F102" s="365">
        <v>50106.484537160002</v>
      </c>
      <c r="G102" s="143">
        <v>38736.636253297002</v>
      </c>
      <c r="H102" s="365">
        <v>5784.4134991800001</v>
      </c>
      <c r="I102" s="365">
        <v>80497.055519999965</v>
      </c>
      <c r="J102" s="143">
        <v>6241.1874500000013</v>
      </c>
    </row>
    <row r="103" spans="1:10">
      <c r="A103" s="151" t="s">
        <v>280</v>
      </c>
      <c r="B103" s="325" t="s">
        <v>276</v>
      </c>
      <c r="C103" s="150">
        <v>242461.43156999996</v>
      </c>
      <c r="D103" s="365">
        <v>81492.18606050995</v>
      </c>
      <c r="E103" s="365">
        <v>44679.75235885298</v>
      </c>
      <c r="F103" s="365">
        <v>37010.728637160006</v>
      </c>
      <c r="G103" s="143">
        <v>29179.66308429699</v>
      </c>
      <c r="H103" s="365">
        <v>4147.1806591799996</v>
      </c>
      <c r="I103" s="365">
        <v>40369.163389999994</v>
      </c>
      <c r="J103" s="143">
        <v>5582.7573800000009</v>
      </c>
    </row>
    <row r="104" spans="1:10">
      <c r="A104" s="151" t="s">
        <v>281</v>
      </c>
      <c r="B104" s="383" t="s">
        <v>282</v>
      </c>
      <c r="C104" s="410">
        <f>C103/C102*100</f>
        <v>71.231591460994196</v>
      </c>
      <c r="D104" s="367">
        <f t="shared" ref="D104:J104" si="17">D103/D102*100</f>
        <v>81.554974618007478</v>
      </c>
      <c r="E104" s="367">
        <f t="shared" si="17"/>
        <v>75.605500683906328</v>
      </c>
      <c r="F104" s="367">
        <f t="shared" si="17"/>
        <v>73.86414947892041</v>
      </c>
      <c r="G104" s="367">
        <f t="shared" si="17"/>
        <v>75.328334895917592</v>
      </c>
      <c r="H104" s="367">
        <f t="shared" si="17"/>
        <v>71.695784884118424</v>
      </c>
      <c r="I104" s="367">
        <f t="shared" si="17"/>
        <v>50.149863407078335</v>
      </c>
      <c r="J104" s="367">
        <f t="shared" si="17"/>
        <v>89.45024363913312</v>
      </c>
    </row>
    <row r="105" spans="1:10" ht="5.15" customHeight="1" thickBot="1">
      <c r="A105" s="338"/>
      <c r="B105" s="339"/>
      <c r="C105" s="294"/>
      <c r="D105" s="339"/>
      <c r="E105" s="339"/>
      <c r="F105" s="339"/>
      <c r="G105" s="294"/>
      <c r="H105" s="294"/>
      <c r="I105" s="294"/>
      <c r="J105" s="294"/>
    </row>
    <row r="106" spans="1:10" ht="13" thickTop="1">
      <c r="A106" s="340" t="s">
        <v>609</v>
      </c>
      <c r="B106" s="340"/>
      <c r="C106" s="340"/>
      <c r="D106" s="340"/>
      <c r="E106" s="340"/>
      <c r="F106" s="340"/>
      <c r="G106" s="340"/>
      <c r="H106" s="340"/>
      <c r="I106" s="340"/>
      <c r="J106" s="340"/>
    </row>
    <row r="107" spans="1:10">
      <c r="A107" s="188" t="s">
        <v>635</v>
      </c>
    </row>
  </sheetData>
  <mergeCells count="41">
    <mergeCell ref="A101:J101"/>
    <mergeCell ref="A72:J72"/>
    <mergeCell ref="A77:J77"/>
    <mergeCell ref="A82:J82"/>
    <mergeCell ref="A98:A99"/>
    <mergeCell ref="B98:B99"/>
    <mergeCell ref="C98:J98"/>
    <mergeCell ref="A55:A56"/>
    <mergeCell ref="B55:B56"/>
    <mergeCell ref="C55:J55"/>
    <mergeCell ref="A58:J58"/>
    <mergeCell ref="A63:J63"/>
    <mergeCell ref="A26:J26"/>
    <mergeCell ref="A1:J1"/>
    <mergeCell ref="A3:A5"/>
    <mergeCell ref="B3:B5"/>
    <mergeCell ref="C3:J3"/>
    <mergeCell ref="C4:C5"/>
    <mergeCell ref="D4:D5"/>
    <mergeCell ref="E4:E5"/>
    <mergeCell ref="F4:F5"/>
    <mergeCell ref="G4:G5"/>
    <mergeCell ref="H4:H5"/>
    <mergeCell ref="I4:I5"/>
    <mergeCell ref="J4:J5"/>
    <mergeCell ref="A7:J7"/>
    <mergeCell ref="A12:J12"/>
    <mergeCell ref="A17:J17"/>
    <mergeCell ref="J37:J38"/>
    <mergeCell ref="A40:J40"/>
    <mergeCell ref="A45:J45"/>
    <mergeCell ref="A36:A38"/>
    <mergeCell ref="B36:B38"/>
    <mergeCell ref="C36:J36"/>
    <mergeCell ref="C37:C38"/>
    <mergeCell ref="D37:D38"/>
    <mergeCell ref="E37:E38"/>
    <mergeCell ref="F37:F38"/>
    <mergeCell ref="G37:G38"/>
    <mergeCell ref="H37:H38"/>
    <mergeCell ref="I37:I38"/>
  </mergeCells>
  <printOptions horizontalCentered="1"/>
  <pageMargins left="0.78740157480314965" right="0.78740157480314965" top="0.78740157480314965" bottom="0.78740157480314965" header="0.31496062992125984" footer="0.31496062992125984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D40C3-42FC-4270-BBB2-28749B3824CB}">
  <sheetPr codeName="Sheet12"/>
  <dimension ref="A1:H35"/>
  <sheetViews>
    <sheetView showGridLines="0" zoomScaleNormal="100" workbookViewId="0">
      <selection sqref="A1:E1"/>
    </sheetView>
  </sheetViews>
  <sheetFormatPr defaultRowHeight="12.5"/>
  <cols>
    <col min="1" max="1" width="41.1796875" customWidth="1"/>
    <col min="2" max="3" width="10.54296875" customWidth="1"/>
    <col min="4" max="4" width="11.7265625" customWidth="1"/>
    <col min="5" max="5" width="13.1796875" customWidth="1"/>
    <col min="6" max="7" width="9.1796875" customWidth="1"/>
  </cols>
  <sheetData>
    <row r="1" spans="1:8" s="204" customFormat="1" ht="16" customHeight="1">
      <c r="A1" s="591" t="s">
        <v>551</v>
      </c>
      <c r="B1" s="591"/>
      <c r="C1" s="591"/>
      <c r="D1" s="591"/>
      <c r="E1" s="591"/>
      <c r="G1" s="191"/>
      <c r="H1" s="548" t="s">
        <v>612</v>
      </c>
    </row>
    <row r="2" spans="1:8" ht="9.65" customHeight="1">
      <c r="A2" s="192" t="s">
        <v>38</v>
      </c>
      <c r="B2" s="192"/>
      <c r="C2" s="192"/>
      <c r="D2" s="192"/>
      <c r="E2" s="193"/>
    </row>
    <row r="3" spans="1:8" ht="27">
      <c r="A3" s="589" t="s">
        <v>173</v>
      </c>
      <c r="B3" s="194" t="s">
        <v>137</v>
      </c>
      <c r="C3" s="194" t="s">
        <v>138</v>
      </c>
      <c r="D3" s="195" t="s">
        <v>139</v>
      </c>
      <c r="E3" s="195" t="s">
        <v>166</v>
      </c>
    </row>
    <row r="4" spans="1:8" ht="10" customHeight="1">
      <c r="A4" s="590"/>
      <c r="B4" s="586" t="s">
        <v>167</v>
      </c>
      <c r="C4" s="587"/>
      <c r="D4" s="588"/>
      <c r="E4" s="194" t="s">
        <v>168</v>
      </c>
    </row>
    <row r="5" spans="1:8" ht="5.15" customHeight="1">
      <c r="A5" s="196"/>
      <c r="B5" s="196"/>
      <c r="C5" s="196"/>
      <c r="D5" s="196"/>
      <c r="E5" s="196"/>
    </row>
    <row r="6" spans="1:8" ht="9" customHeight="1">
      <c r="A6" s="205" t="s">
        <v>145</v>
      </c>
      <c r="B6" s="197">
        <v>75913.194556007555</v>
      </c>
      <c r="C6" s="197">
        <v>42344.015529367593</v>
      </c>
      <c r="D6" s="197">
        <v>33569.179026639962</v>
      </c>
      <c r="E6" s="197">
        <v>8.5026707529679371</v>
      </c>
    </row>
    <row r="7" spans="1:8" ht="9" customHeight="1">
      <c r="A7" s="205" t="s">
        <v>146</v>
      </c>
      <c r="B7" s="197">
        <v>75376.109383230272</v>
      </c>
      <c r="C7" s="197">
        <v>45939.922134107845</v>
      </c>
      <c r="D7" s="197">
        <v>29436.187249122428</v>
      </c>
      <c r="E7" s="197">
        <v>7.4890076535207859</v>
      </c>
    </row>
    <row r="8" spans="1:8" ht="9" customHeight="1">
      <c r="A8" s="205" t="s">
        <v>147</v>
      </c>
      <c r="B8" s="197">
        <v>73314.609867999723</v>
      </c>
      <c r="C8" s="197">
        <v>40651.941186528966</v>
      </c>
      <c r="D8" s="197">
        <v>32662.668681470757</v>
      </c>
      <c r="E8" s="197">
        <v>8.3339482232889424</v>
      </c>
    </row>
    <row r="9" spans="1:8" ht="9" customHeight="1">
      <c r="A9" s="205" t="s">
        <v>148</v>
      </c>
      <c r="B9" s="197">
        <v>68199.427761126586</v>
      </c>
      <c r="C9" s="197">
        <v>34826.913047790556</v>
      </c>
      <c r="D9" s="197">
        <v>33372.51471333603</v>
      </c>
      <c r="E9" s="197">
        <v>8.8430506908538522</v>
      </c>
    </row>
    <row r="10" spans="1:8" ht="9" customHeight="1">
      <c r="A10" s="205" t="s">
        <v>149</v>
      </c>
      <c r="B10" s="197">
        <v>70408.311534152584</v>
      </c>
      <c r="C10" s="197">
        <v>52823.953243113712</v>
      </c>
      <c r="D10" s="197">
        <v>17584.358291038872</v>
      </c>
      <c r="E10" s="197">
        <v>4.4314405971272661</v>
      </c>
    </row>
    <row r="11" spans="1:8" ht="9" customHeight="1">
      <c r="A11" s="205" t="s">
        <v>150</v>
      </c>
      <c r="B11" s="197">
        <v>71750.474405022731</v>
      </c>
      <c r="C11" s="197">
        <v>51142.45806610975</v>
      </c>
      <c r="D11" s="197">
        <v>20608.016338912981</v>
      </c>
      <c r="E11" s="197">
        <v>5.2087966418796912</v>
      </c>
    </row>
    <row r="12" spans="1:8" ht="9" customHeight="1">
      <c r="A12" s="205" t="s">
        <v>151</v>
      </c>
      <c r="B12" s="197">
        <v>65114.408530732275</v>
      </c>
      <c r="C12" s="197">
        <v>33128.434585199204</v>
      </c>
      <c r="D12" s="197">
        <v>31985.973945533071</v>
      </c>
      <c r="E12" s="197">
        <v>8.299799875700149</v>
      </c>
    </row>
    <row r="13" spans="1:8" ht="9" customHeight="1">
      <c r="A13" s="205" t="s">
        <v>152</v>
      </c>
      <c r="B13" s="197">
        <v>65807.815834788547</v>
      </c>
      <c r="C13" s="197">
        <v>48178.01285159088</v>
      </c>
      <c r="D13" s="197">
        <v>17629.802983197667</v>
      </c>
      <c r="E13" s="197">
        <v>4.5464451972349806</v>
      </c>
    </row>
    <row r="14" spans="1:8" ht="9" customHeight="1">
      <c r="A14" s="205" t="s">
        <v>153</v>
      </c>
      <c r="B14" s="197">
        <v>69451.34472518797</v>
      </c>
      <c r="C14" s="197">
        <v>32513.933179130952</v>
      </c>
      <c r="D14" s="197">
        <v>36937.411546057017</v>
      </c>
      <c r="E14" s="197">
        <v>9.6854997383845394</v>
      </c>
    </row>
    <row r="15" spans="1:8" ht="9" customHeight="1">
      <c r="A15" s="205" t="s">
        <v>154</v>
      </c>
      <c r="B15" s="197">
        <v>83112.477035243966</v>
      </c>
      <c r="C15" s="197">
        <v>41933.578384686531</v>
      </c>
      <c r="D15" s="197">
        <v>41178.898650557436</v>
      </c>
      <c r="E15" s="197">
        <v>10.641631758279573</v>
      </c>
    </row>
    <row r="16" spans="1:8" ht="9" customHeight="1">
      <c r="A16" s="205" t="s">
        <v>155</v>
      </c>
      <c r="B16" s="197">
        <v>63782.586283100529</v>
      </c>
      <c r="C16" s="197">
        <v>26798.808628128216</v>
      </c>
      <c r="D16" s="197">
        <v>36983.777654972313</v>
      </c>
      <c r="E16" s="197">
        <v>9.6726758193344615</v>
      </c>
    </row>
    <row r="17" spans="1:5" ht="9" customHeight="1">
      <c r="A17" s="205" t="s">
        <v>156</v>
      </c>
      <c r="B17" s="197">
        <v>51562.66855659573</v>
      </c>
      <c r="C17" s="197">
        <v>43503.518118011125</v>
      </c>
      <c r="D17" s="197">
        <v>8059.1504385846056</v>
      </c>
      <c r="E17" s="197">
        <v>2.1447299120288736</v>
      </c>
    </row>
    <row r="18" spans="1:5" ht="9" customHeight="1">
      <c r="A18" s="205" t="s">
        <v>157</v>
      </c>
      <c r="B18" s="197">
        <v>58822.482319643626</v>
      </c>
      <c r="C18" s="197">
        <v>33575.126704923699</v>
      </c>
      <c r="D18" s="197">
        <v>25247.355614719927</v>
      </c>
      <c r="E18" s="197">
        <v>6.8963452218830144</v>
      </c>
    </row>
    <row r="19" spans="1:5" ht="9" customHeight="1">
      <c r="A19" s="205" t="s">
        <v>158</v>
      </c>
      <c r="B19" s="197">
        <v>47258.292711034905</v>
      </c>
      <c r="C19" s="197">
        <v>42805.935521967236</v>
      </c>
      <c r="D19" s="197">
        <v>4452.3571890676685</v>
      </c>
      <c r="E19" s="197">
        <v>1.1950387425902584</v>
      </c>
    </row>
    <row r="20" spans="1:5" ht="9" customHeight="1">
      <c r="A20" s="205" t="s">
        <v>159</v>
      </c>
      <c r="B20" s="197">
        <v>41112.923539461583</v>
      </c>
      <c r="C20" s="197">
        <v>36371.096586407875</v>
      </c>
      <c r="D20" s="197">
        <v>4741.8269530537073</v>
      </c>
      <c r="E20" s="197">
        <v>1.2832539288644076</v>
      </c>
    </row>
    <row r="21" spans="1:5" ht="9" customHeight="1">
      <c r="A21" s="205" t="s">
        <v>160</v>
      </c>
      <c r="B21" s="197">
        <v>46696.236856158583</v>
      </c>
      <c r="C21" s="197">
        <v>30553.750393918155</v>
      </c>
      <c r="D21" s="197">
        <v>16142.486462240427</v>
      </c>
      <c r="E21" s="197">
        <v>4.4178442622621938</v>
      </c>
    </row>
    <row r="22" spans="1:5" ht="9" customHeight="1">
      <c r="A22" s="205" t="s">
        <v>161</v>
      </c>
      <c r="B22" s="197">
        <v>41457.435259608479</v>
      </c>
      <c r="C22" s="197">
        <v>30704.658427435159</v>
      </c>
      <c r="D22" s="197">
        <v>10752.77683217332</v>
      </c>
      <c r="E22" s="197">
        <v>2.9463190871292722</v>
      </c>
    </row>
    <row r="23" spans="1:5" ht="9" customHeight="1">
      <c r="A23" s="205" t="s">
        <v>162</v>
      </c>
      <c r="B23" s="197">
        <v>42978.392693885908</v>
      </c>
      <c r="C23" s="197">
        <v>27297.013854654611</v>
      </c>
      <c r="D23" s="197">
        <v>15681.378839231296</v>
      </c>
      <c r="E23" s="197">
        <v>4.2772266568084047</v>
      </c>
    </row>
    <row r="24" spans="1:5" ht="9" customHeight="1">
      <c r="A24" s="205" t="s">
        <v>163</v>
      </c>
      <c r="B24" s="197">
        <v>44241.05890771246</v>
      </c>
      <c r="C24" s="197">
        <v>31927.837900858893</v>
      </c>
      <c r="D24" s="197">
        <v>12313.221006853568</v>
      </c>
      <c r="E24" s="197">
        <v>3.3103276696249559</v>
      </c>
    </row>
    <row r="25" spans="1:5" ht="9" customHeight="1">
      <c r="A25" s="205" t="s">
        <v>164</v>
      </c>
      <c r="B25" s="197">
        <v>45720.184620252548</v>
      </c>
      <c r="C25" s="197">
        <v>30886.692664479342</v>
      </c>
      <c r="D25" s="197">
        <v>14833.491955773206</v>
      </c>
      <c r="E25" s="197">
        <v>4.0080151017777954</v>
      </c>
    </row>
    <row r="26" spans="1:5" ht="9" customHeight="1">
      <c r="A26" s="205" t="s">
        <v>165</v>
      </c>
      <c r="B26" s="197">
        <v>48021.350475880994</v>
      </c>
      <c r="C26" s="197">
        <v>31266.350706919828</v>
      </c>
      <c r="D26" s="197">
        <v>16754.999768961166</v>
      </c>
      <c r="E26" s="197">
        <v>4.5334237871564529</v>
      </c>
    </row>
    <row r="27" spans="1:5" ht="9" customHeight="1">
      <c r="A27" s="205" t="s">
        <v>126</v>
      </c>
      <c r="B27" s="197">
        <v>47551.739385764937</v>
      </c>
      <c r="C27" s="197">
        <v>27059.568087958534</v>
      </c>
      <c r="D27" s="197">
        <v>20492.171297806402</v>
      </c>
      <c r="E27" s="197">
        <v>5.6327451966620785</v>
      </c>
    </row>
    <row r="28" spans="1:5" ht="9" customHeight="1">
      <c r="A28" s="205" t="s">
        <v>127</v>
      </c>
      <c r="B28" s="197">
        <v>46539.136545505964</v>
      </c>
      <c r="C28" s="197">
        <v>30610.583640223194</v>
      </c>
      <c r="D28" s="197">
        <v>15928.55290528277</v>
      </c>
      <c r="E28" s="197">
        <v>4.2952897751260695</v>
      </c>
    </row>
    <row r="29" spans="1:5" ht="9" customHeight="1">
      <c r="A29" s="205" t="s">
        <v>128</v>
      </c>
      <c r="B29" s="197">
        <v>45307.372101286273</v>
      </c>
      <c r="C29" s="197">
        <v>29784.949942135339</v>
      </c>
      <c r="D29" s="197">
        <v>15522.422159150934</v>
      </c>
      <c r="E29" s="197">
        <v>4.1360275150114685</v>
      </c>
    </row>
    <row r="30" spans="1:5" ht="9" customHeight="1">
      <c r="A30" s="205" t="s">
        <v>69</v>
      </c>
      <c r="B30" s="197">
        <v>47668.190383091372</v>
      </c>
      <c r="C30" s="197">
        <v>37211.154589071899</v>
      </c>
      <c r="D30" s="197">
        <v>10457.035794019474</v>
      </c>
      <c r="E30" s="197">
        <v>2.6369553055542467</v>
      </c>
    </row>
    <row r="31" spans="1:5" ht="9" customHeight="1">
      <c r="A31" s="205" t="s">
        <v>438</v>
      </c>
      <c r="B31" s="197">
        <v>47889.028649038075</v>
      </c>
      <c r="C31" s="197">
        <v>35692.182927920607</v>
      </c>
      <c r="D31" s="197">
        <v>12196.845721117468</v>
      </c>
      <c r="E31" s="197">
        <v>3.0719376248278434</v>
      </c>
    </row>
    <row r="32" spans="1:5" ht="9" customHeight="1">
      <c r="A32" s="205" t="s">
        <v>561</v>
      </c>
      <c r="B32" s="197">
        <v>47921.731192807398</v>
      </c>
      <c r="C32" s="197">
        <v>40269.033602766802</v>
      </c>
      <c r="D32" s="197">
        <v>7652.6975900405396</v>
      </c>
      <c r="E32" s="197">
        <v>1.9235384898644121</v>
      </c>
    </row>
    <row r="33" spans="1:5" ht="9" customHeight="1">
      <c r="A33" s="205" t="s">
        <v>562</v>
      </c>
      <c r="B33" s="197">
        <v>41776.880810096103</v>
      </c>
      <c r="C33" s="197">
        <v>32233.7987786989</v>
      </c>
      <c r="D33" s="197">
        <v>9543.0820313971999</v>
      </c>
      <c r="E33" s="197">
        <v>2.398694758723471</v>
      </c>
    </row>
    <row r="34" spans="1:5" ht="5.15" customHeight="1" thickBot="1">
      <c r="A34" s="206"/>
      <c r="B34" s="207"/>
      <c r="C34" s="207"/>
      <c r="D34" s="207"/>
      <c r="E34" s="207"/>
    </row>
    <row r="35" spans="1:5" ht="9" customHeight="1" thickTop="1">
      <c r="A35" s="188" t="s">
        <v>169</v>
      </c>
      <c r="B35" s="192"/>
      <c r="C35" s="192"/>
      <c r="D35" s="192"/>
      <c r="E35" s="192"/>
    </row>
  </sheetData>
  <mergeCells count="3">
    <mergeCell ref="A1:E1"/>
    <mergeCell ref="B4:D4"/>
    <mergeCell ref="A3:A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7AB9-7508-4711-900D-5A618B88AB91}">
  <sheetPr codeName="Sheet13"/>
  <dimension ref="A1:V23"/>
  <sheetViews>
    <sheetView showGridLines="0" zoomScaleNormal="100" workbookViewId="0">
      <selection sqref="A1:S1"/>
    </sheetView>
  </sheetViews>
  <sheetFormatPr defaultRowHeight="12.5"/>
  <cols>
    <col min="1" max="1" width="10.1796875" customWidth="1"/>
    <col min="2" max="9" width="8.453125" customWidth="1"/>
  </cols>
  <sheetData>
    <row r="1" spans="1:22" ht="16" customHeight="1">
      <c r="A1" s="592" t="s">
        <v>516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V1" s="548" t="s">
        <v>612</v>
      </c>
    </row>
    <row r="2" spans="1:22" ht="9" customHeight="1">
      <c r="A2" s="156"/>
      <c r="B2" s="156"/>
      <c r="C2" s="156"/>
      <c r="D2" s="156"/>
      <c r="E2" s="156"/>
      <c r="F2" s="156"/>
      <c r="S2" s="137" t="s">
        <v>170</v>
      </c>
    </row>
    <row r="3" spans="1:22" ht="10.15" customHeight="1">
      <c r="A3" s="179" t="s">
        <v>173</v>
      </c>
      <c r="B3" s="159">
        <v>2005</v>
      </c>
      <c r="C3" s="159">
        <v>2006</v>
      </c>
      <c r="D3" s="159">
        <v>2007</v>
      </c>
      <c r="E3" s="159">
        <v>2008</v>
      </c>
      <c r="F3" s="159">
        <v>2009</v>
      </c>
      <c r="G3" s="159">
        <v>2010</v>
      </c>
      <c r="H3" s="159">
        <v>2011</v>
      </c>
      <c r="I3" s="159">
        <v>2012</v>
      </c>
      <c r="J3" s="159">
        <v>2013</v>
      </c>
      <c r="K3" s="159">
        <v>2014</v>
      </c>
      <c r="L3" s="159">
        <v>2015</v>
      </c>
      <c r="M3" s="159">
        <v>2016</v>
      </c>
      <c r="N3" s="159">
        <v>2017</v>
      </c>
      <c r="O3" s="159">
        <v>2018</v>
      </c>
      <c r="P3" s="159">
        <v>2019</v>
      </c>
      <c r="Q3" s="159">
        <v>2020</v>
      </c>
      <c r="R3" s="159">
        <v>2021</v>
      </c>
      <c r="S3" s="159">
        <v>2022</v>
      </c>
    </row>
    <row r="4" spans="1:22" ht="4.9000000000000004" customHeight="1">
      <c r="A4" s="160"/>
      <c r="B4" s="160"/>
      <c r="C4" s="180"/>
      <c r="D4" s="180"/>
    </row>
    <row r="5" spans="1:22" s="163" customFormat="1" ht="9" customHeight="1">
      <c r="A5" s="161" t="s">
        <v>0</v>
      </c>
      <c r="B5" s="512">
        <v>772.3</v>
      </c>
      <c r="C5" s="208">
        <v>1256.8600000000001</v>
      </c>
      <c r="D5" s="208">
        <v>4199.4399999999996</v>
      </c>
      <c r="E5" s="208">
        <v>4856.2</v>
      </c>
      <c r="F5" s="209">
        <v>5093.8</v>
      </c>
      <c r="G5" s="209">
        <v>4868.5</v>
      </c>
      <c r="H5" s="209">
        <v>7723.5</v>
      </c>
      <c r="I5" s="209">
        <v>9278.1</v>
      </c>
      <c r="J5" s="209">
        <v>8202.2000000000007</v>
      </c>
      <c r="K5" s="209">
        <v>8542</v>
      </c>
      <c r="L5" s="209">
        <v>8017.11</v>
      </c>
      <c r="M5" s="209">
        <v>7056.75</v>
      </c>
      <c r="N5" s="209">
        <v>7308</v>
      </c>
      <c r="O5" s="209">
        <v>5886</v>
      </c>
      <c r="P5" s="209">
        <v>4755</v>
      </c>
      <c r="Q5" s="209">
        <v>4216</v>
      </c>
      <c r="R5" s="209">
        <v>4228</v>
      </c>
      <c r="S5" s="209">
        <v>2287.36</v>
      </c>
    </row>
    <row r="6" spans="1:22" ht="4.9000000000000004" customHeight="1" thickBot="1">
      <c r="A6" s="170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</row>
    <row r="7" spans="1:22" ht="10.15" customHeight="1" thickTop="1">
      <c r="A7" s="174" t="s">
        <v>123</v>
      </c>
      <c r="B7" s="173"/>
      <c r="C7" s="173"/>
    </row>
    <row r="8" spans="1:22" ht="10.15" customHeight="1">
      <c r="A8" s="174"/>
      <c r="B8" s="175"/>
      <c r="C8" s="175"/>
      <c r="D8" s="175"/>
      <c r="E8" s="175"/>
      <c r="F8" s="175"/>
      <c r="G8" s="175"/>
    </row>
    <row r="9" spans="1:22" s="211" customFormat="1">
      <c r="A9"/>
      <c r="B9" s="210"/>
      <c r="C9" s="210"/>
      <c r="D9" s="210"/>
      <c r="E9" s="210"/>
      <c r="F9" s="210"/>
      <c r="G9" s="210"/>
    </row>
    <row r="10" spans="1:22" s="211" customFormat="1">
      <c r="A10" s="137"/>
      <c r="B10" s="137"/>
      <c r="C10" s="137"/>
      <c r="D10" s="137"/>
      <c r="E10" s="137"/>
      <c r="F10" s="137"/>
      <c r="G10" s="137"/>
    </row>
    <row r="23" spans="1:7" s="211" customFormat="1" ht="12.75" customHeight="1">
      <c r="A23"/>
      <c r="B23"/>
      <c r="C23"/>
      <c r="D23"/>
      <c r="E23"/>
      <c r="F23"/>
      <c r="G23"/>
    </row>
  </sheetData>
  <mergeCells count="1">
    <mergeCell ref="A1:S1"/>
  </mergeCells>
  <pageMargins left="0.78740157480314965" right="0.78740157480314965" top="0.78740157480314965" bottom="0.78740157480314965" header="0" footer="0"/>
  <pageSetup paperSize="9" scale="57" orientation="portrait" horizontalDpi="300" verticalDpi="300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B3C88-E0A1-43D2-9815-FC6BE8DC01AA}">
  <sheetPr codeName="Sheet14"/>
  <dimension ref="A1:N52"/>
  <sheetViews>
    <sheetView showGridLines="0" zoomScaleNormal="100" workbookViewId="0">
      <selection sqref="A1:K1"/>
    </sheetView>
  </sheetViews>
  <sheetFormatPr defaultColWidth="9.1796875" defaultRowHeight="9"/>
  <cols>
    <col min="1" max="1" width="20.1796875" style="231" customWidth="1"/>
    <col min="2" max="11" width="6.7265625" style="231" customWidth="1"/>
    <col min="12" max="16384" width="9.1796875" style="231"/>
  </cols>
  <sheetData>
    <row r="1" spans="1:14" ht="30" customHeight="1">
      <c r="A1" s="594" t="s">
        <v>552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N1" s="548" t="s">
        <v>612</v>
      </c>
    </row>
    <row r="2" spans="1:14" ht="9" customHeight="1">
      <c r="I2" s="417"/>
      <c r="J2" s="417"/>
      <c r="K2" s="417" t="s">
        <v>328</v>
      </c>
    </row>
    <row r="3" spans="1:14" ht="10.15" customHeight="1">
      <c r="A3" s="595" t="s">
        <v>329</v>
      </c>
      <c r="B3" s="597" t="s">
        <v>330</v>
      </c>
      <c r="C3" s="598"/>
      <c r="D3" s="598"/>
      <c r="E3" s="598"/>
      <c r="F3" s="599"/>
      <c r="G3" s="600" t="s">
        <v>331</v>
      </c>
      <c r="H3" s="601"/>
      <c r="I3" s="601"/>
      <c r="J3" s="601"/>
      <c r="K3" s="601"/>
    </row>
    <row r="4" spans="1:14" ht="10.15" customHeight="1">
      <c r="A4" s="596"/>
      <c r="B4" s="418">
        <v>2018</v>
      </c>
      <c r="C4" s="418">
        <v>2019</v>
      </c>
      <c r="D4" s="418">
        <v>2020</v>
      </c>
      <c r="E4" s="418">
        <v>2021</v>
      </c>
      <c r="F4" s="418">
        <v>2022</v>
      </c>
      <c r="G4" s="419">
        <v>2018</v>
      </c>
      <c r="H4" s="419">
        <v>2019</v>
      </c>
      <c r="I4" s="419">
        <v>2020</v>
      </c>
      <c r="J4" s="419">
        <v>2021</v>
      </c>
      <c r="K4" s="419">
        <v>2022</v>
      </c>
    </row>
    <row r="5" spans="1:14" ht="4.9000000000000004" customHeight="1">
      <c r="A5" s="420"/>
      <c r="B5" s="421"/>
      <c r="C5" s="421"/>
      <c r="D5" s="421"/>
      <c r="E5" s="421"/>
      <c r="F5" s="421"/>
      <c r="G5" s="421"/>
      <c r="H5" s="421"/>
      <c r="I5" s="421"/>
      <c r="J5" s="421"/>
      <c r="K5" s="421"/>
    </row>
    <row r="6" spans="1:14" ht="9" customHeight="1">
      <c r="A6" s="422" t="s">
        <v>332</v>
      </c>
      <c r="B6" s="423">
        <v>1381</v>
      </c>
      <c r="C6" s="423">
        <v>1381.2220000000002</v>
      </c>
      <c r="D6" s="423">
        <v>1577</v>
      </c>
      <c r="E6" s="423">
        <v>1385.4739999999999</v>
      </c>
      <c r="F6" s="423">
        <v>2001.8299999999997</v>
      </c>
      <c r="G6" s="423">
        <v>56359</v>
      </c>
      <c r="H6" s="423">
        <v>67698.678000000087</v>
      </c>
      <c r="I6" s="423">
        <v>64890</v>
      </c>
      <c r="J6" s="423">
        <v>71182</v>
      </c>
      <c r="K6" s="423">
        <v>73950.342000000004</v>
      </c>
      <c r="L6" s="424"/>
    </row>
    <row r="7" spans="1:14" ht="9" customHeight="1">
      <c r="A7" s="425" t="s">
        <v>333</v>
      </c>
      <c r="B7" s="426">
        <v>66.369</v>
      </c>
      <c r="C7" s="426">
        <v>108.03999999999999</v>
      </c>
      <c r="D7" s="426">
        <v>111</v>
      </c>
      <c r="E7" s="426">
        <v>101.6</v>
      </c>
      <c r="F7" s="426">
        <v>127.46</v>
      </c>
      <c r="G7" s="426">
        <v>298</v>
      </c>
      <c r="H7" s="426">
        <v>216.14000000000001</v>
      </c>
      <c r="I7" s="426">
        <v>347</v>
      </c>
      <c r="J7" s="426">
        <v>330</v>
      </c>
      <c r="K7" s="426">
        <v>455.76799999999997</v>
      </c>
      <c r="L7" s="425"/>
    </row>
    <row r="8" spans="1:14" ht="9" customHeight="1">
      <c r="A8" s="425" t="s">
        <v>334</v>
      </c>
      <c r="B8" s="427">
        <v>0</v>
      </c>
      <c r="C8" s="427">
        <v>0</v>
      </c>
      <c r="D8" s="427">
        <v>0</v>
      </c>
      <c r="E8" s="427">
        <v>0</v>
      </c>
      <c r="F8" s="427">
        <v>0</v>
      </c>
      <c r="G8" s="427">
        <v>0</v>
      </c>
      <c r="H8" s="427">
        <v>0</v>
      </c>
      <c r="I8" s="427">
        <v>0</v>
      </c>
      <c r="J8" s="427">
        <v>0</v>
      </c>
      <c r="K8" s="427">
        <v>0</v>
      </c>
      <c r="L8" s="425"/>
    </row>
    <row r="9" spans="1:14" ht="9" customHeight="1">
      <c r="A9" s="425" t="s">
        <v>335</v>
      </c>
      <c r="B9" s="426">
        <v>1270.8110000000006</v>
      </c>
      <c r="C9" s="426">
        <v>1239.2170000000003</v>
      </c>
      <c r="D9" s="426">
        <v>1427</v>
      </c>
      <c r="E9" s="426">
        <v>1255.5640000000001</v>
      </c>
      <c r="F9" s="426">
        <v>1832.8099999999997</v>
      </c>
      <c r="G9" s="426">
        <v>0</v>
      </c>
      <c r="H9" s="426">
        <v>0</v>
      </c>
      <c r="I9" s="426">
        <v>0</v>
      </c>
      <c r="J9" s="426">
        <v>0</v>
      </c>
      <c r="K9" s="426">
        <v>0</v>
      </c>
      <c r="L9" s="425"/>
    </row>
    <row r="10" spans="1:14" ht="9" customHeight="1">
      <c r="A10" s="425" t="s">
        <v>336</v>
      </c>
      <c r="B10" s="428">
        <v>0</v>
      </c>
      <c r="C10" s="428">
        <v>0</v>
      </c>
      <c r="D10" s="428">
        <v>0</v>
      </c>
      <c r="E10" s="428">
        <v>0</v>
      </c>
      <c r="F10" s="428">
        <v>4.34</v>
      </c>
      <c r="G10" s="426">
        <v>53941</v>
      </c>
      <c r="H10" s="426">
        <v>66710.044000000082</v>
      </c>
      <c r="I10" s="426">
        <v>63279</v>
      </c>
      <c r="J10" s="426">
        <v>70661</v>
      </c>
      <c r="K10" s="426">
        <v>73165.983000000007</v>
      </c>
      <c r="L10" s="425"/>
    </row>
    <row r="11" spans="1:14" ht="9" customHeight="1">
      <c r="A11" s="425" t="s">
        <v>337</v>
      </c>
      <c r="B11" s="426">
        <v>43.58700000000001</v>
      </c>
      <c r="C11" s="426">
        <v>33.965000000000003</v>
      </c>
      <c r="D11" s="426">
        <v>39</v>
      </c>
      <c r="E11" s="426">
        <v>28.31</v>
      </c>
      <c r="F11" s="426">
        <v>37.22</v>
      </c>
      <c r="G11" s="426">
        <v>33</v>
      </c>
      <c r="H11" s="426">
        <v>144.91</v>
      </c>
      <c r="I11" s="426">
        <v>668</v>
      </c>
      <c r="J11" s="426">
        <v>6</v>
      </c>
      <c r="K11" s="426">
        <v>3.8</v>
      </c>
      <c r="L11" s="425"/>
    </row>
    <row r="12" spans="1:14" ht="9" customHeight="1">
      <c r="A12" s="425" t="s">
        <v>338</v>
      </c>
      <c r="B12" s="426">
        <v>0</v>
      </c>
      <c r="C12" s="426">
        <v>0</v>
      </c>
      <c r="D12" s="426">
        <v>0</v>
      </c>
      <c r="E12" s="426">
        <v>0</v>
      </c>
      <c r="F12" s="426">
        <v>0</v>
      </c>
      <c r="G12" s="426">
        <v>0</v>
      </c>
      <c r="H12" s="426">
        <v>0</v>
      </c>
      <c r="I12" s="426">
        <v>0</v>
      </c>
      <c r="J12" s="426">
        <v>0</v>
      </c>
      <c r="K12" s="426">
        <v>0</v>
      </c>
      <c r="L12" s="425"/>
    </row>
    <row r="13" spans="1:14" ht="9" customHeight="1">
      <c r="A13" s="425" t="s">
        <v>339</v>
      </c>
      <c r="B13" s="426">
        <v>0</v>
      </c>
      <c r="C13" s="426">
        <v>0</v>
      </c>
      <c r="D13" s="426">
        <v>0</v>
      </c>
      <c r="E13" s="426">
        <v>0</v>
      </c>
      <c r="F13" s="426">
        <v>0</v>
      </c>
      <c r="G13" s="426">
        <v>0</v>
      </c>
      <c r="H13" s="426">
        <v>0</v>
      </c>
      <c r="I13" s="426">
        <v>0</v>
      </c>
      <c r="J13" s="426">
        <v>150</v>
      </c>
      <c r="K13" s="426">
        <v>119.678</v>
      </c>
      <c r="L13" s="425"/>
    </row>
    <row r="14" spans="1:14" ht="9" customHeight="1">
      <c r="A14" s="425" t="s">
        <v>340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32</v>
      </c>
      <c r="K14" s="427">
        <v>186.137</v>
      </c>
      <c r="L14" s="425"/>
    </row>
    <row r="15" spans="1:14" ht="9" customHeight="1">
      <c r="A15" s="425" t="s">
        <v>375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6">
        <v>0</v>
      </c>
      <c r="H15" s="426">
        <v>0</v>
      </c>
      <c r="I15" s="426">
        <v>0</v>
      </c>
      <c r="J15" s="426">
        <v>0</v>
      </c>
      <c r="K15" s="426">
        <v>16.218</v>
      </c>
      <c r="L15" s="425"/>
    </row>
    <row r="16" spans="1:14" ht="9" customHeight="1">
      <c r="A16" s="425" t="s">
        <v>341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5"/>
    </row>
    <row r="17" spans="1:12" ht="9" customHeight="1">
      <c r="A17" s="425" t="s">
        <v>342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5"/>
    </row>
    <row r="18" spans="1:12" ht="9" customHeight="1">
      <c r="A18" s="425" t="s">
        <v>356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6">
        <v>0</v>
      </c>
      <c r="H18" s="426">
        <v>0</v>
      </c>
      <c r="I18" s="426">
        <v>0</v>
      </c>
      <c r="J18" s="426">
        <v>3</v>
      </c>
      <c r="K18" s="426">
        <v>2.758</v>
      </c>
      <c r="L18" s="425"/>
    </row>
    <row r="19" spans="1:12" ht="9" customHeight="1">
      <c r="A19" s="425" t="s">
        <v>343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6">
        <v>523</v>
      </c>
      <c r="H19" s="426">
        <v>605.15999999999985</v>
      </c>
      <c r="I19" s="426">
        <v>597</v>
      </c>
      <c r="J19" s="426">
        <v>0</v>
      </c>
      <c r="K19" s="426">
        <v>0</v>
      </c>
      <c r="L19" s="425"/>
    </row>
    <row r="20" spans="1:12" ht="9" customHeight="1">
      <c r="A20" s="425" t="s">
        <v>344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6">
        <v>1541</v>
      </c>
      <c r="H20" s="426">
        <v>0</v>
      </c>
      <c r="I20" s="426">
        <v>0</v>
      </c>
      <c r="J20" s="426">
        <v>0</v>
      </c>
      <c r="K20" s="426">
        <v>0</v>
      </c>
      <c r="L20" s="425"/>
    </row>
    <row r="21" spans="1:12" ht="9" customHeight="1">
      <c r="A21" s="425" t="s">
        <v>345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6">
        <v>0</v>
      </c>
      <c r="H21" s="426">
        <v>0</v>
      </c>
      <c r="I21" s="426">
        <v>0</v>
      </c>
      <c r="J21" s="426">
        <v>0</v>
      </c>
      <c r="K21" s="426">
        <v>0</v>
      </c>
      <c r="L21" s="425"/>
    </row>
    <row r="22" spans="1:12" ht="9.75" customHeight="1">
      <c r="A22" s="425" t="s">
        <v>346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6">
        <v>24</v>
      </c>
      <c r="H22" s="426">
        <v>22.423999999999999</v>
      </c>
      <c r="I22" s="426">
        <v>0</v>
      </c>
      <c r="J22" s="426">
        <v>0</v>
      </c>
      <c r="K22" s="426">
        <v>0</v>
      </c>
    </row>
    <row r="23" spans="1:12" ht="4.5" customHeight="1">
      <c r="A23" s="425"/>
      <c r="B23" s="427"/>
      <c r="C23" s="427"/>
      <c r="D23" s="427"/>
      <c r="E23" s="427"/>
      <c r="F23" s="427"/>
      <c r="G23" s="426"/>
      <c r="H23" s="426"/>
      <c r="I23" s="426"/>
      <c r="J23" s="426"/>
      <c r="K23" s="426"/>
      <c r="L23" s="424"/>
    </row>
    <row r="24" spans="1:12" ht="9" customHeight="1">
      <c r="A24" s="422" t="s">
        <v>347</v>
      </c>
      <c r="B24" s="429">
        <v>110760</v>
      </c>
      <c r="C24" s="429">
        <v>266680.34900000069</v>
      </c>
      <c r="D24" s="429">
        <v>149170</v>
      </c>
      <c r="E24" s="429">
        <v>19915.027999999998</v>
      </c>
      <c r="F24" s="429">
        <v>12327.217999999995</v>
      </c>
      <c r="G24" s="423">
        <v>220155</v>
      </c>
      <c r="H24" s="423">
        <v>247181.49199999982</v>
      </c>
      <c r="I24" s="429">
        <v>219402</v>
      </c>
      <c r="J24" s="429">
        <v>244959.23899999997</v>
      </c>
      <c r="K24" s="429">
        <v>232110.37700000009</v>
      </c>
      <c r="L24" s="430"/>
    </row>
    <row r="25" spans="1:12" ht="9" customHeight="1">
      <c r="A25" s="430" t="s">
        <v>333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6">
        <v>12313</v>
      </c>
      <c r="H25" s="426">
        <v>12005.580000000002</v>
      </c>
      <c r="I25" s="426">
        <v>18490</v>
      </c>
      <c r="J25" s="426">
        <v>20877.510000000002</v>
      </c>
      <c r="K25" s="426">
        <v>18872.3</v>
      </c>
      <c r="L25" s="430"/>
    </row>
    <row r="26" spans="1:12" ht="9" customHeight="1">
      <c r="A26" s="430" t="s">
        <v>335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6">
        <v>9531</v>
      </c>
      <c r="H26" s="426">
        <v>13595.798999999999</v>
      </c>
      <c r="I26" s="426">
        <v>14283</v>
      </c>
      <c r="J26" s="426">
        <v>12797.562</v>
      </c>
      <c r="K26" s="426">
        <v>15817.418</v>
      </c>
      <c r="L26" s="430"/>
    </row>
    <row r="27" spans="1:12" ht="9" customHeight="1">
      <c r="A27" s="430" t="s">
        <v>348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6">
        <v>0</v>
      </c>
      <c r="H27" s="426">
        <v>19.280999999999999</v>
      </c>
      <c r="I27" s="426">
        <v>19.280999999999999</v>
      </c>
      <c r="J27" s="426">
        <v>0</v>
      </c>
      <c r="K27" s="426">
        <v>0</v>
      </c>
      <c r="L27" s="425"/>
    </row>
    <row r="28" spans="1:12" ht="9" customHeight="1">
      <c r="A28" s="425" t="s">
        <v>349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6">
        <v>1703</v>
      </c>
      <c r="H28" s="426">
        <v>2054.6799999999998</v>
      </c>
      <c r="I28" s="426">
        <v>979</v>
      </c>
      <c r="J28" s="426">
        <v>1256.9799999999998</v>
      </c>
      <c r="K28" s="426">
        <v>468.54</v>
      </c>
      <c r="L28" s="425"/>
    </row>
    <row r="29" spans="1:12" ht="9" customHeight="1">
      <c r="A29" s="425" t="s">
        <v>350</v>
      </c>
      <c r="B29" s="427">
        <v>214</v>
      </c>
      <c r="C29" s="427">
        <v>107.41999999999999</v>
      </c>
      <c r="D29" s="427">
        <v>39</v>
      </c>
      <c r="E29" s="427">
        <v>0</v>
      </c>
      <c r="F29" s="427">
        <v>0</v>
      </c>
      <c r="G29" s="426">
        <v>0</v>
      </c>
      <c r="H29" s="426">
        <v>0</v>
      </c>
      <c r="I29" s="426">
        <v>0</v>
      </c>
      <c r="J29" s="426">
        <v>0</v>
      </c>
      <c r="K29" s="426">
        <v>0</v>
      </c>
      <c r="L29" s="425"/>
    </row>
    <row r="30" spans="1:12" ht="9" customHeight="1">
      <c r="A30" s="425" t="s">
        <v>338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6">
        <v>0</v>
      </c>
      <c r="H30" s="426">
        <v>0</v>
      </c>
      <c r="I30" s="426">
        <v>0</v>
      </c>
      <c r="J30" s="426">
        <v>0</v>
      </c>
      <c r="K30" s="426">
        <v>0</v>
      </c>
      <c r="L30" s="425"/>
    </row>
    <row r="31" spans="1:12" ht="9" customHeight="1">
      <c r="A31" s="425" t="s">
        <v>351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6">
        <v>0</v>
      </c>
      <c r="H31" s="426">
        <v>0</v>
      </c>
      <c r="I31" s="426">
        <v>0</v>
      </c>
      <c r="J31" s="426">
        <v>0</v>
      </c>
      <c r="K31" s="426">
        <v>0</v>
      </c>
      <c r="L31" s="425"/>
    </row>
    <row r="32" spans="1:12" ht="9" customHeight="1">
      <c r="A32" s="425" t="s">
        <v>336</v>
      </c>
      <c r="B32" s="427">
        <v>1061</v>
      </c>
      <c r="C32" s="427">
        <v>1339.2899999999993</v>
      </c>
      <c r="D32" s="427">
        <v>1821</v>
      </c>
      <c r="E32" s="427">
        <v>2219.8830000000003</v>
      </c>
      <c r="F32" s="427">
        <v>1425.8879999999999</v>
      </c>
      <c r="G32" s="426">
        <v>7780</v>
      </c>
      <c r="H32" s="426">
        <v>22758.73</v>
      </c>
      <c r="I32" s="426">
        <v>566</v>
      </c>
      <c r="J32" s="426">
        <v>13500.524000000001</v>
      </c>
      <c r="K32" s="426">
        <v>1858.9999999999995</v>
      </c>
      <c r="L32" s="425"/>
    </row>
    <row r="33" spans="1:12" ht="9" customHeight="1">
      <c r="A33" s="425" t="s">
        <v>339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6">
        <v>0</v>
      </c>
      <c r="H33" s="426">
        <v>0</v>
      </c>
      <c r="I33" s="426">
        <v>0</v>
      </c>
      <c r="J33" s="426">
        <v>0</v>
      </c>
      <c r="K33" s="426">
        <v>0</v>
      </c>
      <c r="L33" s="425"/>
    </row>
    <row r="34" spans="1:12" ht="9" customHeight="1">
      <c r="A34" s="425" t="s">
        <v>337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6">
        <v>17884</v>
      </c>
      <c r="H34" s="426">
        <v>2896.5800000000008</v>
      </c>
      <c r="I34" s="426">
        <v>9829</v>
      </c>
      <c r="J34" s="426">
        <v>28243.160000000003</v>
      </c>
      <c r="K34" s="426">
        <v>18462.259000000005</v>
      </c>
      <c r="L34" s="425"/>
    </row>
    <row r="35" spans="1:12" ht="9" customHeight="1">
      <c r="A35" s="425" t="s">
        <v>352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6">
        <v>20297</v>
      </c>
      <c r="H35" s="426">
        <v>21629.612999999998</v>
      </c>
      <c r="I35" s="426">
        <v>9647</v>
      </c>
      <c r="J35" s="426">
        <v>6529</v>
      </c>
      <c r="K35" s="426">
        <v>20388.528999999999</v>
      </c>
      <c r="L35" s="425"/>
    </row>
    <row r="36" spans="1:12" ht="9" customHeight="1">
      <c r="A36" s="425" t="s">
        <v>353</v>
      </c>
      <c r="B36" s="427">
        <v>1908</v>
      </c>
      <c r="C36" s="427">
        <v>2383.1490000000003</v>
      </c>
      <c r="D36" s="427">
        <v>427</v>
      </c>
      <c r="E36" s="427">
        <v>0</v>
      </c>
      <c r="F36" s="427">
        <v>0</v>
      </c>
      <c r="G36" s="426">
        <v>5302</v>
      </c>
      <c r="H36" s="426">
        <v>1045.6120000000003</v>
      </c>
      <c r="I36" s="426">
        <v>15</v>
      </c>
      <c r="J36" s="426">
        <v>4.9800000000000004</v>
      </c>
      <c r="K36" s="426">
        <v>0</v>
      </c>
      <c r="L36" s="425"/>
    </row>
    <row r="37" spans="1:12" ht="9" customHeight="1">
      <c r="A37" s="425" t="s">
        <v>340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6">
        <v>17849</v>
      </c>
      <c r="H37" s="426">
        <v>30971.377000000008</v>
      </c>
      <c r="I37" s="426">
        <v>45585</v>
      </c>
      <c r="J37" s="426">
        <v>22841.19</v>
      </c>
      <c r="K37" s="426">
        <v>15497.331</v>
      </c>
      <c r="L37" s="425"/>
    </row>
    <row r="38" spans="1:12" ht="9" customHeight="1">
      <c r="A38" s="425" t="s">
        <v>354</v>
      </c>
      <c r="B38" s="427">
        <v>5051</v>
      </c>
      <c r="C38" s="427">
        <v>4321.7800000000007</v>
      </c>
      <c r="D38" s="427">
        <v>565</v>
      </c>
      <c r="E38" s="427">
        <v>387.524</v>
      </c>
      <c r="F38" s="427">
        <v>642.54</v>
      </c>
      <c r="G38" s="426">
        <v>3823</v>
      </c>
      <c r="H38" s="426">
        <v>17216.076999999994</v>
      </c>
      <c r="I38" s="426">
        <v>919</v>
      </c>
      <c r="J38" s="426">
        <v>1968.029</v>
      </c>
      <c r="K38" s="426">
        <v>2690.5210000000002</v>
      </c>
      <c r="L38" s="425"/>
    </row>
    <row r="39" spans="1:12" ht="9" customHeight="1">
      <c r="A39" s="425" t="s">
        <v>355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6">
        <v>5179</v>
      </c>
      <c r="H39" s="426">
        <v>2305.2799999999997</v>
      </c>
      <c r="I39" s="426">
        <v>105</v>
      </c>
      <c r="J39" s="426">
        <v>0</v>
      </c>
      <c r="K39" s="426">
        <v>0</v>
      </c>
      <c r="L39" s="425"/>
    </row>
    <row r="40" spans="1:12" ht="9" customHeight="1">
      <c r="A40" s="425" t="s">
        <v>356</v>
      </c>
      <c r="B40" s="427">
        <v>94766</v>
      </c>
      <c r="C40" s="427">
        <v>209722.24000000081</v>
      </c>
      <c r="D40" s="427">
        <v>124226</v>
      </c>
      <c r="E40" s="427">
        <v>371.43999999999994</v>
      </c>
      <c r="F40" s="427">
        <v>9345.4899999999961</v>
      </c>
      <c r="G40" s="426">
        <v>44825</v>
      </c>
      <c r="H40" s="426">
        <v>63838.499999999818</v>
      </c>
      <c r="I40" s="426">
        <v>66992</v>
      </c>
      <c r="J40" s="426">
        <v>85301.034999999974</v>
      </c>
      <c r="K40" s="426">
        <v>78420.730000000098</v>
      </c>
      <c r="L40" s="425"/>
    </row>
    <row r="41" spans="1:12" ht="9" customHeight="1">
      <c r="A41" s="425" t="s">
        <v>378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6">
        <v>0</v>
      </c>
      <c r="H41" s="426">
        <v>0</v>
      </c>
      <c r="I41" s="426">
        <v>0</v>
      </c>
      <c r="J41" s="426">
        <v>196</v>
      </c>
      <c r="K41" s="426">
        <v>0</v>
      </c>
      <c r="L41" s="425"/>
    </row>
    <row r="42" spans="1:12" ht="9" customHeight="1">
      <c r="A42" s="425" t="s">
        <v>357</v>
      </c>
      <c r="B42" s="427">
        <v>7759</v>
      </c>
      <c r="C42" s="427">
        <v>47671.099999999933</v>
      </c>
      <c r="D42" s="427">
        <v>22093</v>
      </c>
      <c r="E42" s="427">
        <v>16936.180999999997</v>
      </c>
      <c r="F42" s="427">
        <v>913.29999999999961</v>
      </c>
      <c r="G42" s="426">
        <v>4159</v>
      </c>
      <c r="H42" s="426">
        <v>525.85</v>
      </c>
      <c r="I42" s="426">
        <v>647</v>
      </c>
      <c r="J42" s="426">
        <v>1259.3390000000002</v>
      </c>
      <c r="K42" s="426">
        <v>16742.64</v>
      </c>
      <c r="L42" s="425"/>
    </row>
    <row r="43" spans="1:12" ht="9" customHeight="1">
      <c r="A43" s="425" t="s">
        <v>569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6">
        <v>0</v>
      </c>
      <c r="H43" s="426">
        <v>0</v>
      </c>
      <c r="I43" s="426">
        <v>0</v>
      </c>
      <c r="J43" s="426">
        <v>0</v>
      </c>
      <c r="K43" s="426">
        <v>18.82</v>
      </c>
      <c r="L43" s="425"/>
    </row>
    <row r="44" spans="1:12" ht="9" customHeight="1">
      <c r="A44" s="425" t="s">
        <v>358</v>
      </c>
      <c r="B44" s="427">
        <v>0</v>
      </c>
      <c r="C44" s="427">
        <v>1057.6100000000001</v>
      </c>
      <c r="D44" s="427">
        <v>0</v>
      </c>
      <c r="E44" s="427">
        <v>0</v>
      </c>
      <c r="F44" s="427">
        <v>0</v>
      </c>
      <c r="G44" s="426">
        <v>0</v>
      </c>
      <c r="H44" s="426">
        <v>0</v>
      </c>
      <c r="I44" s="426">
        <v>0</v>
      </c>
      <c r="J44" s="426">
        <v>0</v>
      </c>
      <c r="K44" s="426">
        <v>0</v>
      </c>
      <c r="L44" s="425"/>
    </row>
    <row r="45" spans="1:12" ht="9" customHeight="1">
      <c r="A45" s="425" t="s">
        <v>344</v>
      </c>
      <c r="B45" s="427">
        <v>0</v>
      </c>
      <c r="C45" s="427">
        <v>71.600000000000009</v>
      </c>
      <c r="D45" s="427">
        <v>0</v>
      </c>
      <c r="E45" s="427">
        <v>0</v>
      </c>
      <c r="F45" s="427">
        <v>0</v>
      </c>
      <c r="G45" s="426">
        <v>0</v>
      </c>
      <c r="H45" s="426">
        <v>0</v>
      </c>
      <c r="I45" s="426">
        <v>0</v>
      </c>
      <c r="J45" s="426">
        <v>0</v>
      </c>
      <c r="K45" s="426">
        <v>0</v>
      </c>
      <c r="L45" s="425"/>
    </row>
    <row r="46" spans="1:12" ht="9" customHeight="1">
      <c r="A46" s="425" t="s">
        <v>359</v>
      </c>
      <c r="B46" s="427">
        <v>0</v>
      </c>
      <c r="C46" s="427">
        <v>6.16</v>
      </c>
      <c r="D46" s="427">
        <v>0</v>
      </c>
      <c r="E46" s="427">
        <v>0</v>
      </c>
      <c r="F46" s="427">
        <v>0</v>
      </c>
      <c r="G46" s="426">
        <v>0</v>
      </c>
      <c r="H46" s="426">
        <v>86</v>
      </c>
      <c r="I46" s="426">
        <v>37</v>
      </c>
      <c r="J46" s="426">
        <v>36.64</v>
      </c>
      <c r="K46" s="426">
        <v>0</v>
      </c>
      <c r="L46" s="425"/>
    </row>
    <row r="47" spans="1:12" ht="9" customHeight="1">
      <c r="A47" s="425" t="s">
        <v>360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6">
        <v>141</v>
      </c>
      <c r="H47" s="426">
        <v>0</v>
      </c>
      <c r="I47" s="426">
        <v>0</v>
      </c>
      <c r="J47" s="426">
        <v>0</v>
      </c>
      <c r="K47" s="426">
        <v>0</v>
      </c>
    </row>
    <row r="48" spans="1:12" ht="9" customHeight="1">
      <c r="A48" s="425" t="s">
        <v>384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6">
        <v>0</v>
      </c>
      <c r="H48" s="426">
        <v>0</v>
      </c>
      <c r="I48" s="426">
        <v>0</v>
      </c>
      <c r="J48" s="426">
        <v>0</v>
      </c>
      <c r="K48" s="426">
        <v>3776.7840000000001</v>
      </c>
    </row>
    <row r="49" spans="1:11">
      <c r="A49" s="425" t="s">
        <v>361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6">
        <v>0</v>
      </c>
      <c r="H49" s="426">
        <v>0</v>
      </c>
      <c r="I49" s="426">
        <v>0</v>
      </c>
      <c r="J49" s="426">
        <v>0</v>
      </c>
      <c r="K49" s="426">
        <v>0</v>
      </c>
    </row>
    <row r="50" spans="1:11" ht="1.5" customHeight="1" thickBot="1">
      <c r="A50" s="431" t="s">
        <v>362</v>
      </c>
      <c r="B50" s="432">
        <v>0</v>
      </c>
      <c r="C50" s="432">
        <v>0</v>
      </c>
      <c r="D50" s="432">
        <v>0</v>
      </c>
      <c r="E50" s="432">
        <v>0</v>
      </c>
      <c r="F50" s="432">
        <v>0</v>
      </c>
      <c r="G50" s="432">
        <v>69370</v>
      </c>
      <c r="H50" s="432">
        <v>56232.532999999989</v>
      </c>
      <c r="I50" s="432">
        <v>51308</v>
      </c>
      <c r="J50" s="432">
        <v>50147.289999999986</v>
      </c>
      <c r="K50" s="432">
        <v>39095.50499999999</v>
      </c>
    </row>
    <row r="51" spans="1:11" ht="9.5" thickTop="1">
      <c r="A51" s="229" t="s">
        <v>363</v>
      </c>
    </row>
    <row r="52" spans="1:11" ht="17.25" customHeight="1">
      <c r="A52" s="593" t="s">
        <v>364</v>
      </c>
      <c r="B52" s="593"/>
      <c r="C52" s="593"/>
      <c r="D52" s="593"/>
      <c r="E52" s="593"/>
      <c r="F52" s="593"/>
      <c r="G52" s="593"/>
      <c r="H52" s="593"/>
      <c r="I52" s="593"/>
      <c r="J52" s="593"/>
      <c r="K52" s="593"/>
    </row>
  </sheetData>
  <mergeCells count="5">
    <mergeCell ref="A52:K52"/>
    <mergeCell ref="A1:K1"/>
    <mergeCell ref="A3:A4"/>
    <mergeCell ref="B3:F3"/>
    <mergeCell ref="G3:K3"/>
  </mergeCells>
  <printOptions horizontalCentered="1"/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B43C0-DFDA-4933-9754-81E81F8CF800}">
  <sheetPr codeName="Sheet15"/>
  <dimension ref="A1:P129"/>
  <sheetViews>
    <sheetView showGridLines="0" zoomScaleNormal="100" workbookViewId="0">
      <selection sqref="A1:K1"/>
    </sheetView>
  </sheetViews>
  <sheetFormatPr defaultColWidth="9.1796875" defaultRowHeight="9"/>
  <cols>
    <col min="1" max="1" width="26" style="231" bestFit="1" customWidth="1"/>
    <col min="2" max="8" width="7.453125" style="231" customWidth="1"/>
    <col min="9" max="9" width="8" style="231" customWidth="1"/>
    <col min="10" max="10" width="7.453125" style="231" customWidth="1"/>
    <col min="11" max="11" width="8.1796875" style="231" customWidth="1"/>
    <col min="12" max="16384" width="9.1796875" style="231"/>
  </cols>
  <sheetData>
    <row r="1" spans="1:15" s="433" customFormat="1" ht="30" customHeight="1">
      <c r="A1" s="594" t="s">
        <v>553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N1" s="548" t="s">
        <v>612</v>
      </c>
    </row>
    <row r="2" spans="1:15" s="433" customFormat="1" ht="10" customHeight="1">
      <c r="A2" s="434"/>
      <c r="B2" s="434"/>
      <c r="C2" s="434"/>
      <c r="D2" s="434"/>
      <c r="E2" s="434"/>
      <c r="F2" s="434"/>
      <c r="G2" s="434"/>
      <c r="H2" s="417"/>
      <c r="I2" s="417"/>
      <c r="J2" s="417"/>
      <c r="K2" s="417" t="s">
        <v>328</v>
      </c>
    </row>
    <row r="3" spans="1:15" ht="14.15" customHeight="1">
      <c r="A3" s="604" t="s">
        <v>440</v>
      </c>
      <c r="B3" s="600" t="s">
        <v>365</v>
      </c>
      <c r="C3" s="601"/>
      <c r="D3" s="601"/>
      <c r="E3" s="601"/>
      <c r="F3" s="605"/>
      <c r="G3" s="600" t="s">
        <v>366</v>
      </c>
      <c r="H3" s="601"/>
      <c r="I3" s="601"/>
      <c r="J3" s="601"/>
      <c r="K3" s="601"/>
      <c r="L3" s="435"/>
      <c r="M3" s="435"/>
      <c r="N3" s="435"/>
      <c r="O3" s="435"/>
    </row>
    <row r="4" spans="1:15" ht="14.15" customHeight="1">
      <c r="A4" s="604"/>
      <c r="B4" s="443">
        <v>2018</v>
      </c>
      <c r="C4" s="443">
        <v>2019</v>
      </c>
      <c r="D4" s="443">
        <v>2020</v>
      </c>
      <c r="E4" s="443">
        <v>2021</v>
      </c>
      <c r="F4" s="443">
        <v>2022</v>
      </c>
      <c r="G4" s="443">
        <v>2018</v>
      </c>
      <c r="H4" s="443">
        <v>2019</v>
      </c>
      <c r="I4" s="443">
        <v>2020</v>
      </c>
      <c r="J4" s="443">
        <v>2021</v>
      </c>
      <c r="K4" s="443">
        <v>2022</v>
      </c>
      <c r="L4" s="436"/>
      <c r="M4" s="437"/>
      <c r="N4" s="437"/>
      <c r="O4" s="437"/>
    </row>
    <row r="5" spans="1:15" ht="5.15" customHeight="1">
      <c r="A5" s="420"/>
      <c r="B5" s="444"/>
      <c r="C5" s="444"/>
      <c r="D5" s="444"/>
      <c r="E5" s="444"/>
      <c r="F5" s="444"/>
      <c r="G5" s="445"/>
      <c r="H5" s="445"/>
      <c r="I5" s="445"/>
      <c r="J5" s="445"/>
      <c r="K5" s="445"/>
    </row>
    <row r="6" spans="1:15" ht="10" customHeight="1">
      <c r="A6" s="422" t="s">
        <v>0</v>
      </c>
      <c r="B6" s="438">
        <v>1141880.9320000003</v>
      </c>
      <c r="C6" s="438">
        <v>1086750.9180000001</v>
      </c>
      <c r="D6" s="438">
        <v>1053735</v>
      </c>
      <c r="E6" s="438">
        <v>1075560.7489090038</v>
      </c>
      <c r="F6" s="438">
        <v>974386.05678601819</v>
      </c>
      <c r="G6" s="438">
        <v>2212966.3620000002</v>
      </c>
      <c r="H6" s="438">
        <v>1827470.49394</v>
      </c>
      <c r="I6" s="438">
        <v>2099227</v>
      </c>
      <c r="J6" s="438">
        <v>1817369.3839599993</v>
      </c>
      <c r="K6" s="438">
        <v>1702329.2616850007</v>
      </c>
      <c r="L6" s="439"/>
      <c r="M6" s="439"/>
      <c r="N6" s="439"/>
      <c r="O6" s="439"/>
    </row>
    <row r="7" spans="1:15" ht="5.15" customHeight="1">
      <c r="A7" s="422"/>
      <c r="B7" s="438"/>
      <c r="C7" s="438"/>
      <c r="D7" s="438"/>
      <c r="E7" s="438"/>
      <c r="F7" s="438"/>
      <c r="G7" s="438"/>
      <c r="H7" s="438"/>
      <c r="I7" s="438"/>
      <c r="J7" s="438"/>
      <c r="K7" s="438"/>
      <c r="L7" s="439"/>
      <c r="M7" s="439"/>
      <c r="N7" s="439"/>
      <c r="O7" s="439"/>
    </row>
    <row r="8" spans="1:15" ht="10" customHeight="1">
      <c r="A8" s="422" t="s">
        <v>367</v>
      </c>
      <c r="B8" s="438">
        <v>1045581.2560000003</v>
      </c>
      <c r="C8" s="438">
        <v>987210.45600000001</v>
      </c>
      <c r="D8" s="438">
        <v>909983</v>
      </c>
      <c r="E8" s="438">
        <v>934289.61890900403</v>
      </c>
      <c r="F8" s="438">
        <v>848200.53528601804</v>
      </c>
      <c r="G8" s="438">
        <v>2189063.6680000001</v>
      </c>
      <c r="H8" s="438">
        <v>1801189.6340000001</v>
      </c>
      <c r="I8" s="438">
        <v>2052959</v>
      </c>
      <c r="J8" s="438">
        <v>1793853.3472299995</v>
      </c>
      <c r="K8" s="438">
        <v>1672116.4960050008</v>
      </c>
      <c r="L8" s="439"/>
      <c r="M8" s="439"/>
      <c r="N8" s="439"/>
      <c r="O8" s="439"/>
    </row>
    <row r="9" spans="1:15" ht="10" customHeight="1">
      <c r="A9" s="425" t="s">
        <v>333</v>
      </c>
      <c r="B9" s="551">
        <v>12103.665999999999</v>
      </c>
      <c r="C9" s="551">
        <v>11851.629000000001</v>
      </c>
      <c r="D9" s="551">
        <v>9605</v>
      </c>
      <c r="E9" s="551">
        <v>9227.106499999989</v>
      </c>
      <c r="F9" s="551">
        <v>9536.9375999999938</v>
      </c>
      <c r="G9" s="426">
        <v>149331.97500000001</v>
      </c>
      <c r="H9" s="426">
        <v>97064.865999999995</v>
      </c>
      <c r="I9" s="426">
        <v>88306</v>
      </c>
      <c r="J9" s="426">
        <v>20575.790630000003</v>
      </c>
      <c r="K9" s="426">
        <v>8140.5141099999983</v>
      </c>
      <c r="L9" s="439"/>
      <c r="M9" s="439"/>
      <c r="N9" s="439"/>
      <c r="O9" s="439"/>
    </row>
    <row r="10" spans="1:15" ht="10" customHeight="1">
      <c r="A10" s="425" t="s">
        <v>334</v>
      </c>
      <c r="B10" s="551">
        <v>1449.184</v>
      </c>
      <c r="C10" s="551">
        <v>901.48599999999999</v>
      </c>
      <c r="D10" s="551">
        <v>803</v>
      </c>
      <c r="E10" s="551">
        <v>1291.7220000000002</v>
      </c>
      <c r="F10" s="551">
        <v>2843.0380000000032</v>
      </c>
      <c r="G10" s="426">
        <v>44.62</v>
      </c>
      <c r="H10" s="426">
        <v>0</v>
      </c>
      <c r="I10" s="426">
        <v>124</v>
      </c>
      <c r="J10" s="426">
        <v>71.897999999999996</v>
      </c>
      <c r="K10" s="426">
        <v>0</v>
      </c>
      <c r="L10" s="439"/>
      <c r="M10" s="439"/>
      <c r="N10" s="439"/>
      <c r="O10" s="439"/>
    </row>
    <row r="11" spans="1:15" ht="10" customHeight="1">
      <c r="A11" s="425" t="s">
        <v>335</v>
      </c>
      <c r="B11" s="551">
        <v>621.49699999999996</v>
      </c>
      <c r="C11" s="551">
        <v>667.06299999999999</v>
      </c>
      <c r="D11" s="551">
        <v>1031</v>
      </c>
      <c r="E11" s="551">
        <v>2229.3530000000005</v>
      </c>
      <c r="F11" s="551">
        <v>1248.2075000000004</v>
      </c>
      <c r="G11" s="426">
        <v>55070.387999999999</v>
      </c>
      <c r="H11" s="426">
        <v>31323.191999999999</v>
      </c>
      <c r="I11" s="426">
        <v>11672</v>
      </c>
      <c r="J11" s="426">
        <v>19372.166000000005</v>
      </c>
      <c r="K11" s="426">
        <v>5976.956000000001</v>
      </c>
      <c r="L11" s="439"/>
      <c r="M11" s="439"/>
      <c r="N11" s="439"/>
      <c r="O11" s="439"/>
    </row>
    <row r="12" spans="1:15" ht="10" customHeight="1">
      <c r="A12" s="425" t="s">
        <v>368</v>
      </c>
      <c r="B12" s="551">
        <v>1.4</v>
      </c>
      <c r="C12" s="551">
        <v>5.73</v>
      </c>
      <c r="D12" s="551">
        <v>13</v>
      </c>
      <c r="E12" s="551">
        <v>152.54600000000002</v>
      </c>
      <c r="F12" s="551">
        <v>29.258999999999997</v>
      </c>
      <c r="G12" s="426">
        <v>0</v>
      </c>
      <c r="H12" s="426">
        <v>0</v>
      </c>
      <c r="I12" s="426">
        <v>0</v>
      </c>
      <c r="J12" s="426">
        <v>0</v>
      </c>
      <c r="K12" s="426">
        <v>0</v>
      </c>
      <c r="L12" s="439"/>
      <c r="M12" s="439"/>
      <c r="N12" s="439"/>
      <c r="O12" s="439"/>
    </row>
    <row r="13" spans="1:15" ht="10" customHeight="1">
      <c r="A13" s="425" t="s">
        <v>369</v>
      </c>
      <c r="B13" s="551">
        <v>0</v>
      </c>
      <c r="C13" s="551">
        <v>0</v>
      </c>
      <c r="D13" s="551">
        <v>0</v>
      </c>
      <c r="E13" s="551">
        <v>0</v>
      </c>
      <c r="F13" s="551">
        <v>0</v>
      </c>
      <c r="G13" s="426">
        <v>0</v>
      </c>
      <c r="H13" s="426">
        <v>62.4</v>
      </c>
      <c r="I13" s="426">
        <v>482</v>
      </c>
      <c r="J13" s="426">
        <v>1458.77</v>
      </c>
      <c r="K13" s="426">
        <v>1621.56</v>
      </c>
      <c r="L13" s="439"/>
      <c r="M13" s="439"/>
      <c r="N13" s="439"/>
      <c r="O13" s="439"/>
    </row>
    <row r="14" spans="1:15" ht="10" customHeight="1">
      <c r="A14" s="425" t="s">
        <v>350</v>
      </c>
      <c r="B14" s="551">
        <v>0</v>
      </c>
      <c r="C14" s="551">
        <v>0</v>
      </c>
      <c r="D14" s="551">
        <v>0</v>
      </c>
      <c r="E14" s="551">
        <v>0</v>
      </c>
      <c r="F14" s="551">
        <v>0</v>
      </c>
      <c r="G14" s="426">
        <v>0</v>
      </c>
      <c r="H14" s="426">
        <v>0</v>
      </c>
      <c r="I14" s="426">
        <v>0</v>
      </c>
      <c r="J14" s="426">
        <v>0</v>
      </c>
      <c r="K14" s="426">
        <v>0</v>
      </c>
      <c r="L14" s="439"/>
      <c r="M14" s="439"/>
      <c r="N14" s="439"/>
      <c r="O14" s="439"/>
    </row>
    <row r="15" spans="1:15" ht="10" customHeight="1">
      <c r="A15" s="425" t="s">
        <v>338</v>
      </c>
      <c r="B15" s="551">
        <v>0</v>
      </c>
      <c r="C15" s="551">
        <v>0</v>
      </c>
      <c r="D15" s="551">
        <v>0</v>
      </c>
      <c r="E15" s="551">
        <v>114.50000000000001</v>
      </c>
      <c r="F15" s="551">
        <v>1631.5</v>
      </c>
      <c r="G15" s="426">
        <v>22264.639999999999</v>
      </c>
      <c r="H15" s="426">
        <v>56336.716</v>
      </c>
      <c r="I15" s="426">
        <v>18192</v>
      </c>
      <c r="J15" s="426">
        <v>0</v>
      </c>
      <c r="K15" s="426">
        <v>475.00400000000002</v>
      </c>
      <c r="L15" s="439"/>
      <c r="M15" s="439"/>
      <c r="N15" s="439"/>
      <c r="O15" s="439"/>
    </row>
    <row r="16" spans="1:15" ht="10" customHeight="1">
      <c r="A16" s="425" t="s">
        <v>370</v>
      </c>
      <c r="B16" s="551">
        <v>356.96</v>
      </c>
      <c r="C16" s="551">
        <v>499.58</v>
      </c>
      <c r="D16" s="551">
        <v>273</v>
      </c>
      <c r="E16" s="551">
        <v>356.77000000000004</v>
      </c>
      <c r="F16" s="551">
        <v>238.68799999999999</v>
      </c>
      <c r="G16" s="426">
        <v>0</v>
      </c>
      <c r="H16" s="426">
        <v>0</v>
      </c>
      <c r="I16" s="426">
        <v>0</v>
      </c>
      <c r="J16" s="426">
        <v>0</v>
      </c>
      <c r="K16" s="426">
        <v>0</v>
      </c>
      <c r="L16" s="439"/>
      <c r="M16" s="439"/>
      <c r="N16" s="439"/>
      <c r="O16" s="439"/>
    </row>
    <row r="17" spans="1:15" ht="10" customHeight="1">
      <c r="A17" s="425" t="s">
        <v>371</v>
      </c>
      <c r="B17" s="551">
        <v>867.8</v>
      </c>
      <c r="C17" s="551">
        <v>707.21</v>
      </c>
      <c r="D17" s="551">
        <v>275</v>
      </c>
      <c r="E17" s="551">
        <v>725.7</v>
      </c>
      <c r="F17" s="551">
        <v>1085.933</v>
      </c>
      <c r="G17" s="426">
        <v>0</v>
      </c>
      <c r="H17" s="426">
        <v>0</v>
      </c>
      <c r="I17" s="426">
        <v>0</v>
      </c>
      <c r="J17" s="426">
        <v>0</v>
      </c>
      <c r="K17" s="426">
        <v>0</v>
      </c>
      <c r="L17" s="439"/>
      <c r="M17" s="439"/>
      <c r="N17" s="439"/>
      <c r="O17" s="439"/>
    </row>
    <row r="18" spans="1:15" ht="10" customHeight="1">
      <c r="A18" s="425" t="s">
        <v>336</v>
      </c>
      <c r="B18" s="551">
        <v>929289.26300000004</v>
      </c>
      <c r="C18" s="551">
        <v>877461.90899999999</v>
      </c>
      <c r="D18" s="551">
        <v>816236</v>
      </c>
      <c r="E18" s="551">
        <v>879682.25966300373</v>
      </c>
      <c r="F18" s="551">
        <v>757774.69034101791</v>
      </c>
      <c r="G18" s="426">
        <v>704468.33700000006</v>
      </c>
      <c r="H18" s="426">
        <v>600568.70799999998</v>
      </c>
      <c r="I18" s="426">
        <v>699714</v>
      </c>
      <c r="J18" s="426">
        <v>785002.0727499997</v>
      </c>
      <c r="K18" s="426">
        <v>750888.21289500035</v>
      </c>
      <c r="L18" s="439"/>
      <c r="M18" s="439"/>
      <c r="N18" s="439"/>
      <c r="O18" s="439"/>
    </row>
    <row r="19" spans="1:15" ht="10" customHeight="1">
      <c r="A19" s="425" t="s">
        <v>372</v>
      </c>
      <c r="B19" s="551">
        <v>18.7</v>
      </c>
      <c r="C19" s="551">
        <v>0</v>
      </c>
      <c r="D19" s="551">
        <v>0</v>
      </c>
      <c r="E19" s="551">
        <v>0</v>
      </c>
      <c r="F19" s="551">
        <v>0.57489000000000001</v>
      </c>
      <c r="G19" s="426">
        <v>0</v>
      </c>
      <c r="H19" s="426">
        <v>0</v>
      </c>
      <c r="I19" s="426">
        <v>0</v>
      </c>
      <c r="J19" s="426">
        <v>0</v>
      </c>
      <c r="K19" s="426">
        <v>0</v>
      </c>
      <c r="L19" s="439"/>
      <c r="M19" s="439"/>
      <c r="N19" s="439"/>
      <c r="O19" s="439"/>
    </row>
    <row r="20" spans="1:15" ht="10" customHeight="1">
      <c r="A20" s="425" t="s">
        <v>373</v>
      </c>
      <c r="B20" s="551">
        <v>0</v>
      </c>
      <c r="C20" s="551">
        <v>0</v>
      </c>
      <c r="D20" s="551">
        <v>0</v>
      </c>
      <c r="E20" s="551">
        <v>168.51999999999998</v>
      </c>
      <c r="F20" s="551">
        <v>0</v>
      </c>
      <c r="G20" s="426">
        <v>58873.91</v>
      </c>
      <c r="H20" s="426">
        <v>43533.279999999999</v>
      </c>
      <c r="I20" s="426">
        <v>108744</v>
      </c>
      <c r="J20" s="426">
        <v>70511.889999999985</v>
      </c>
      <c r="K20" s="426">
        <v>16789.66</v>
      </c>
      <c r="L20" s="439"/>
      <c r="M20" s="439"/>
      <c r="N20" s="439"/>
      <c r="O20" s="439"/>
    </row>
    <row r="21" spans="1:15" ht="10" customHeight="1">
      <c r="A21" s="425" t="s">
        <v>374</v>
      </c>
      <c r="B21" s="551">
        <v>26.8</v>
      </c>
      <c r="C21" s="551">
        <v>0</v>
      </c>
      <c r="D21" s="551">
        <v>0</v>
      </c>
      <c r="E21" s="551">
        <v>0</v>
      </c>
      <c r="F21" s="551">
        <v>0</v>
      </c>
      <c r="G21" s="426">
        <v>49488.216999999997</v>
      </c>
      <c r="H21" s="426">
        <v>91115</v>
      </c>
      <c r="I21" s="426">
        <v>58856</v>
      </c>
      <c r="J21" s="426">
        <v>36408.480000000003</v>
      </c>
      <c r="K21" s="426">
        <v>40006.560000000005</v>
      </c>
      <c r="L21" s="439"/>
      <c r="M21" s="439"/>
      <c r="N21" s="439"/>
      <c r="O21" s="439"/>
    </row>
    <row r="22" spans="1:15" ht="10" customHeight="1">
      <c r="A22" s="425" t="s">
        <v>337</v>
      </c>
      <c r="B22" s="551">
        <v>3168.915</v>
      </c>
      <c r="C22" s="551">
        <v>3855.7179999999998</v>
      </c>
      <c r="D22" s="551">
        <v>3449</v>
      </c>
      <c r="E22" s="551">
        <v>4642.4176260000004</v>
      </c>
      <c r="F22" s="551">
        <v>5791.7026550000019</v>
      </c>
      <c r="G22" s="426">
        <v>129625.592</v>
      </c>
      <c r="H22" s="426">
        <v>102815.851</v>
      </c>
      <c r="I22" s="426">
        <v>225110</v>
      </c>
      <c r="J22" s="426">
        <v>250195.02205000009</v>
      </c>
      <c r="K22" s="426">
        <v>207515.35799999995</v>
      </c>
      <c r="L22" s="439"/>
      <c r="M22" s="439"/>
      <c r="N22" s="439"/>
      <c r="O22" s="439"/>
    </row>
    <row r="23" spans="1:15" ht="10" customHeight="1">
      <c r="A23" s="425" t="s">
        <v>441</v>
      </c>
      <c r="B23" s="551">
        <v>0</v>
      </c>
      <c r="C23" s="551">
        <v>0</v>
      </c>
      <c r="D23" s="551">
        <v>0</v>
      </c>
      <c r="E23" s="551">
        <v>0</v>
      </c>
      <c r="F23" s="551">
        <v>0</v>
      </c>
      <c r="G23" s="426">
        <v>0</v>
      </c>
      <c r="H23" s="426">
        <v>0</v>
      </c>
      <c r="I23" s="426">
        <v>0</v>
      </c>
      <c r="J23" s="426">
        <v>45.22</v>
      </c>
      <c r="K23" s="426">
        <v>51.682000000000002</v>
      </c>
      <c r="L23" s="439"/>
      <c r="M23" s="439"/>
      <c r="N23" s="439"/>
      <c r="O23" s="439"/>
    </row>
    <row r="24" spans="1:15" ht="10" customHeight="1">
      <c r="A24" s="425" t="s">
        <v>352</v>
      </c>
      <c r="B24" s="551">
        <v>0</v>
      </c>
      <c r="C24" s="551">
        <v>0</v>
      </c>
      <c r="D24" s="551">
        <v>0</v>
      </c>
      <c r="E24" s="551">
        <v>0</v>
      </c>
      <c r="F24" s="551">
        <v>0</v>
      </c>
      <c r="G24" s="426">
        <v>0</v>
      </c>
      <c r="H24" s="426">
        <v>0</v>
      </c>
      <c r="I24" s="426">
        <v>0</v>
      </c>
      <c r="J24" s="426">
        <v>58.457999999999998</v>
      </c>
      <c r="K24" s="426">
        <v>46.234000000000002</v>
      </c>
      <c r="L24" s="439"/>
      <c r="M24" s="439"/>
      <c r="N24" s="439"/>
      <c r="O24" s="439"/>
    </row>
    <row r="25" spans="1:15" ht="10" customHeight="1">
      <c r="A25" s="425" t="s">
        <v>353</v>
      </c>
      <c r="B25" s="551">
        <v>516.90800000000002</v>
      </c>
      <c r="C25" s="551">
        <v>863.36099999999999</v>
      </c>
      <c r="D25" s="551">
        <v>1391</v>
      </c>
      <c r="E25" s="551">
        <v>898.12000000000012</v>
      </c>
      <c r="F25" s="551">
        <v>391.01900000000006</v>
      </c>
      <c r="G25" s="426">
        <v>58.555999999999997</v>
      </c>
      <c r="H25" s="426">
        <v>0</v>
      </c>
      <c r="I25" s="426">
        <v>0</v>
      </c>
      <c r="J25" s="426">
        <v>0</v>
      </c>
      <c r="K25" s="426">
        <v>53.5</v>
      </c>
      <c r="L25" s="439"/>
      <c r="M25" s="439"/>
      <c r="N25" s="439"/>
      <c r="O25" s="439"/>
    </row>
    <row r="26" spans="1:15" ht="10" customHeight="1">
      <c r="A26" s="425" t="s">
        <v>375</v>
      </c>
      <c r="B26" s="551">
        <v>0</v>
      </c>
      <c r="C26" s="551">
        <v>0</v>
      </c>
      <c r="D26" s="551">
        <v>0</v>
      </c>
      <c r="E26" s="551">
        <v>461.3</v>
      </c>
      <c r="F26" s="551">
        <v>0</v>
      </c>
      <c r="G26" s="426">
        <v>0</v>
      </c>
      <c r="H26" s="426">
        <v>63.677</v>
      </c>
      <c r="I26" s="426">
        <v>212</v>
      </c>
      <c r="J26" s="426">
        <v>162.751</v>
      </c>
      <c r="K26" s="426">
        <v>0</v>
      </c>
      <c r="L26" s="439"/>
      <c r="M26" s="439"/>
      <c r="N26" s="439"/>
      <c r="O26" s="439"/>
    </row>
    <row r="27" spans="1:15" ht="10" customHeight="1">
      <c r="A27" s="425" t="s">
        <v>376</v>
      </c>
      <c r="B27" s="551">
        <v>0</v>
      </c>
      <c r="C27" s="551">
        <v>0</v>
      </c>
      <c r="D27" s="551">
        <v>0</v>
      </c>
      <c r="E27" s="551">
        <v>0</v>
      </c>
      <c r="F27" s="551">
        <v>0</v>
      </c>
      <c r="G27" s="426">
        <v>7649.22</v>
      </c>
      <c r="H27" s="426">
        <v>15605.86</v>
      </c>
      <c r="I27" s="426">
        <v>17333</v>
      </c>
      <c r="J27" s="426">
        <v>21012.48</v>
      </c>
      <c r="K27" s="426">
        <v>17269.580000000002</v>
      </c>
      <c r="L27" s="439"/>
      <c r="M27" s="439"/>
      <c r="N27" s="439"/>
      <c r="O27" s="439"/>
    </row>
    <row r="28" spans="1:15" ht="10" customHeight="1">
      <c r="A28" s="425" t="s">
        <v>354</v>
      </c>
      <c r="B28" s="551">
        <v>1.02</v>
      </c>
      <c r="C28" s="551">
        <v>39.799999999999997</v>
      </c>
      <c r="D28" s="551">
        <v>0</v>
      </c>
      <c r="E28" s="551">
        <v>0</v>
      </c>
      <c r="F28" s="551">
        <v>149.875</v>
      </c>
      <c r="G28" s="426">
        <v>105500.071</v>
      </c>
      <c r="H28" s="426">
        <v>125055.85</v>
      </c>
      <c r="I28" s="426">
        <v>102294</v>
      </c>
      <c r="J28" s="426">
        <v>124518.70000000001</v>
      </c>
      <c r="K28" s="426">
        <v>142214.26999999999</v>
      </c>
      <c r="L28" s="439"/>
      <c r="M28" s="439"/>
      <c r="N28" s="439"/>
      <c r="O28" s="439"/>
    </row>
    <row r="29" spans="1:15" ht="10" customHeight="1">
      <c r="A29" s="425" t="s">
        <v>356</v>
      </c>
      <c r="B29" s="551">
        <v>1510.087</v>
      </c>
      <c r="C29" s="551">
        <v>2211.797</v>
      </c>
      <c r="D29" s="551">
        <v>1600</v>
      </c>
      <c r="E29" s="551">
        <v>1826.5230000000004</v>
      </c>
      <c r="F29" s="551">
        <v>2735.3873000000003</v>
      </c>
      <c r="G29" s="426">
        <v>685.76900000000001</v>
      </c>
      <c r="H29" s="426">
        <v>338.07799999999997</v>
      </c>
      <c r="I29" s="426">
        <v>77</v>
      </c>
      <c r="J29" s="426">
        <v>975.43000000000006</v>
      </c>
      <c r="K29" s="426">
        <v>6493.5660000000007</v>
      </c>
      <c r="L29" s="439"/>
      <c r="M29" s="439"/>
      <c r="N29" s="439"/>
      <c r="O29" s="439"/>
    </row>
    <row r="30" spans="1:15" ht="10" customHeight="1">
      <c r="A30" s="425" t="s">
        <v>377</v>
      </c>
      <c r="B30" s="551">
        <v>104.361</v>
      </c>
      <c r="C30" s="551">
        <v>73.153999999999996</v>
      </c>
      <c r="D30" s="551">
        <v>120</v>
      </c>
      <c r="E30" s="551">
        <v>2010.6319999999989</v>
      </c>
      <c r="F30" s="551">
        <v>362.26</v>
      </c>
      <c r="G30" s="426">
        <v>0</v>
      </c>
      <c r="H30" s="426">
        <v>0</v>
      </c>
      <c r="I30" s="426">
        <v>0</v>
      </c>
      <c r="J30" s="426">
        <v>0</v>
      </c>
      <c r="K30" s="426">
        <v>0</v>
      </c>
      <c r="L30" s="439"/>
      <c r="M30" s="439"/>
      <c r="N30" s="439"/>
      <c r="O30" s="439"/>
    </row>
    <row r="31" spans="1:15" ht="10" customHeight="1">
      <c r="A31" s="425" t="s">
        <v>378</v>
      </c>
      <c r="B31" s="551">
        <v>125.48</v>
      </c>
      <c r="C31" s="551">
        <v>126.62</v>
      </c>
      <c r="D31" s="551">
        <v>416</v>
      </c>
      <c r="E31" s="551">
        <v>216.608</v>
      </c>
      <c r="F31" s="551">
        <v>196.36</v>
      </c>
      <c r="G31" s="426">
        <v>0</v>
      </c>
      <c r="H31" s="426">
        <v>0</v>
      </c>
      <c r="I31" s="426">
        <v>25</v>
      </c>
      <c r="J31" s="426">
        <v>120.2</v>
      </c>
      <c r="K31" s="426">
        <v>288.54000000000002</v>
      </c>
      <c r="L31" s="439"/>
      <c r="M31" s="439"/>
      <c r="N31" s="439"/>
      <c r="O31" s="439"/>
    </row>
    <row r="32" spans="1:15" ht="10" customHeight="1">
      <c r="A32" s="425" t="s">
        <v>379</v>
      </c>
      <c r="B32" s="551">
        <v>1917.86</v>
      </c>
      <c r="C32" s="551">
        <v>522.69799999999998</v>
      </c>
      <c r="D32" s="551">
        <v>663</v>
      </c>
      <c r="E32" s="551">
        <v>493.37999999999994</v>
      </c>
      <c r="F32" s="551">
        <v>464.74</v>
      </c>
      <c r="G32" s="426">
        <v>1449.29</v>
      </c>
      <c r="H32" s="426">
        <v>0</v>
      </c>
      <c r="I32" s="426">
        <v>0</v>
      </c>
      <c r="J32" s="426">
        <v>0</v>
      </c>
      <c r="K32" s="426">
        <v>0</v>
      </c>
      <c r="L32" s="439"/>
      <c r="M32" s="439"/>
      <c r="N32" s="439"/>
      <c r="O32" s="439"/>
    </row>
    <row r="33" spans="1:16" ht="10" customHeight="1">
      <c r="A33" s="425" t="s">
        <v>357</v>
      </c>
      <c r="B33" s="551">
        <v>0</v>
      </c>
      <c r="C33" s="551">
        <v>0</v>
      </c>
      <c r="D33" s="551">
        <v>0</v>
      </c>
      <c r="E33" s="551">
        <v>0</v>
      </c>
      <c r="F33" s="551">
        <v>0</v>
      </c>
      <c r="G33" s="426">
        <v>206.1</v>
      </c>
      <c r="H33" s="426">
        <v>0</v>
      </c>
      <c r="I33" s="426">
        <v>304</v>
      </c>
      <c r="J33" s="426">
        <v>367.64</v>
      </c>
      <c r="K33" s="426">
        <v>602.6579999999999</v>
      </c>
      <c r="L33" s="439"/>
      <c r="M33" s="439"/>
      <c r="N33" s="439"/>
      <c r="O33" s="439"/>
    </row>
    <row r="34" spans="1:16" ht="10" customHeight="1">
      <c r="A34" s="425" t="s">
        <v>344</v>
      </c>
      <c r="B34" s="551">
        <v>0</v>
      </c>
      <c r="C34" s="551">
        <v>0</v>
      </c>
      <c r="D34" s="551">
        <v>0</v>
      </c>
      <c r="E34" s="551">
        <v>0</v>
      </c>
      <c r="F34" s="551">
        <v>0</v>
      </c>
      <c r="G34" s="426">
        <v>42094.997000000003</v>
      </c>
      <c r="H34" s="426">
        <v>33531.64</v>
      </c>
      <c r="I34" s="426">
        <v>58070</v>
      </c>
      <c r="J34" s="426">
        <v>0</v>
      </c>
      <c r="K34" s="426">
        <v>10782.16</v>
      </c>
      <c r="L34" s="439"/>
      <c r="M34" s="439"/>
      <c r="N34" s="439"/>
      <c r="O34" s="439"/>
    </row>
    <row r="35" spans="1:16" ht="10" customHeight="1">
      <c r="A35" s="425" t="s">
        <v>380</v>
      </c>
      <c r="B35" s="551">
        <v>12929.602000000001</v>
      </c>
      <c r="C35" s="551">
        <v>7840.4129999999996</v>
      </c>
      <c r="D35" s="551">
        <v>12045</v>
      </c>
      <c r="E35" s="551">
        <v>12188.107120000004</v>
      </c>
      <c r="F35" s="551">
        <v>12987.181000000011</v>
      </c>
      <c r="G35" s="426">
        <v>187264.908</v>
      </c>
      <c r="H35" s="426">
        <v>54006.03</v>
      </c>
      <c r="I35" s="426">
        <v>110077</v>
      </c>
      <c r="J35" s="426">
        <v>36982.855000000003</v>
      </c>
      <c r="K35" s="426">
        <v>29896.838</v>
      </c>
      <c r="L35" s="439"/>
      <c r="M35" s="439"/>
      <c r="N35" s="439"/>
      <c r="O35" s="439"/>
    </row>
    <row r="36" spans="1:16" ht="10" customHeight="1">
      <c r="A36" s="425" t="s">
        <v>381</v>
      </c>
      <c r="B36" s="551">
        <v>85.215999999999994</v>
      </c>
      <c r="C36" s="551">
        <v>134.52799999999999</v>
      </c>
      <c r="D36" s="551">
        <v>78</v>
      </c>
      <c r="E36" s="551">
        <v>517.05499999999995</v>
      </c>
      <c r="F36" s="551">
        <v>784.2410000000001</v>
      </c>
      <c r="G36" s="426">
        <v>3008.66</v>
      </c>
      <c r="H36" s="426">
        <v>8490.74</v>
      </c>
      <c r="I36" s="426">
        <v>19606</v>
      </c>
      <c r="J36" s="426">
        <v>14605.57</v>
      </c>
      <c r="K36" s="426">
        <v>9972.2030000000013</v>
      </c>
      <c r="L36" s="439"/>
      <c r="M36" s="439"/>
      <c r="N36" s="439"/>
      <c r="O36" s="439"/>
    </row>
    <row r="37" spans="1:16" ht="10" customHeight="1">
      <c r="A37" s="425" t="s">
        <v>362</v>
      </c>
      <c r="B37" s="551">
        <v>21160.011999999999</v>
      </c>
      <c r="C37" s="551">
        <v>8989.83</v>
      </c>
      <c r="D37" s="551">
        <v>1079</v>
      </c>
      <c r="E37" s="551">
        <v>1320.9569999999994</v>
      </c>
      <c r="F37" s="551">
        <v>2174.6090000000027</v>
      </c>
      <c r="G37" s="426">
        <v>607374.37800000003</v>
      </c>
      <c r="H37" s="426">
        <v>471962.43400000001</v>
      </c>
      <c r="I37" s="426">
        <v>496152</v>
      </c>
      <c r="J37" s="426">
        <v>398962.51300000004</v>
      </c>
      <c r="K37" s="426">
        <v>385293.18000000005</v>
      </c>
      <c r="L37" s="439"/>
      <c r="M37" s="439"/>
      <c r="N37" s="439"/>
      <c r="O37" s="439"/>
    </row>
    <row r="38" spans="1:16" ht="10" customHeight="1">
      <c r="A38" s="425" t="s">
        <v>345</v>
      </c>
      <c r="B38" s="551">
        <v>18.385999999999999</v>
      </c>
      <c r="C38" s="551">
        <v>2.87</v>
      </c>
      <c r="D38" s="551">
        <v>1</v>
      </c>
      <c r="E38" s="551">
        <v>0</v>
      </c>
      <c r="F38" s="551">
        <v>25.16</v>
      </c>
      <c r="G38" s="426">
        <v>0</v>
      </c>
      <c r="H38" s="426">
        <v>0</v>
      </c>
      <c r="I38" s="426">
        <v>0</v>
      </c>
      <c r="J38" s="426">
        <v>0</v>
      </c>
      <c r="K38" s="426">
        <v>0</v>
      </c>
      <c r="L38" s="439"/>
      <c r="M38" s="439"/>
      <c r="N38" s="439"/>
      <c r="O38" s="439"/>
    </row>
    <row r="39" spans="1:16" ht="10" customHeight="1">
      <c r="A39" s="425" t="s">
        <v>382</v>
      </c>
      <c r="B39" s="551">
        <v>262.06</v>
      </c>
      <c r="C39" s="551">
        <v>628.62199999999996</v>
      </c>
      <c r="D39" s="551">
        <v>121</v>
      </c>
      <c r="E39" s="551">
        <v>0</v>
      </c>
      <c r="F39" s="551">
        <v>109.31000000000002</v>
      </c>
      <c r="G39" s="426">
        <v>730.56</v>
      </c>
      <c r="H39" s="426">
        <v>388.05200000000002</v>
      </c>
      <c r="I39" s="426">
        <v>0</v>
      </c>
      <c r="J39" s="426">
        <v>7.8550000000000004</v>
      </c>
      <c r="K39" s="426">
        <v>6.62</v>
      </c>
      <c r="L39" s="439"/>
      <c r="M39" s="439"/>
      <c r="N39" s="439"/>
      <c r="O39" s="439"/>
    </row>
    <row r="40" spans="1:16" ht="10" customHeight="1">
      <c r="A40" s="425" t="s">
        <v>346</v>
      </c>
      <c r="B40" s="551">
        <v>361.13</v>
      </c>
      <c r="C40" s="551">
        <v>227.839</v>
      </c>
      <c r="D40" s="551">
        <v>109</v>
      </c>
      <c r="E40" s="551">
        <v>174.00800000000001</v>
      </c>
      <c r="F40" s="551">
        <v>255.21</v>
      </c>
      <c r="G40" s="426">
        <v>63464.3</v>
      </c>
      <c r="H40" s="426">
        <v>68513.98</v>
      </c>
      <c r="I40" s="426">
        <v>36950</v>
      </c>
      <c r="J40" s="426">
        <v>11990.9</v>
      </c>
      <c r="K40" s="426">
        <v>36974.420000000006</v>
      </c>
      <c r="L40" s="439"/>
      <c r="M40" s="439"/>
      <c r="N40" s="439"/>
      <c r="O40" s="439"/>
    </row>
    <row r="41" spans="1:16" ht="10" customHeight="1">
      <c r="A41" s="425" t="s">
        <v>383</v>
      </c>
      <c r="B41" s="551">
        <v>938.54899999999998</v>
      </c>
      <c r="C41" s="551">
        <v>292.99599999999998</v>
      </c>
      <c r="D41" s="551">
        <v>171</v>
      </c>
      <c r="E41" s="551">
        <v>215.96600000000001</v>
      </c>
      <c r="F41" s="551">
        <v>0</v>
      </c>
      <c r="G41" s="426">
        <v>323.33999999999997</v>
      </c>
      <c r="H41" s="426">
        <v>0</v>
      </c>
      <c r="I41" s="426">
        <v>0</v>
      </c>
      <c r="J41" s="426">
        <v>0</v>
      </c>
      <c r="K41" s="426">
        <v>0</v>
      </c>
      <c r="L41" s="439"/>
      <c r="M41" s="439"/>
      <c r="N41" s="439"/>
      <c r="O41" s="439"/>
    </row>
    <row r="42" spans="1:16" ht="10" customHeight="1">
      <c r="A42" s="425" t="s">
        <v>384</v>
      </c>
      <c r="B42" s="551">
        <v>57746.400000000001</v>
      </c>
      <c r="C42" s="551">
        <v>69305.603000000003</v>
      </c>
      <c r="D42" s="551">
        <v>60504</v>
      </c>
      <c r="E42" s="551">
        <v>15376.067999999994</v>
      </c>
      <c r="F42" s="551">
        <v>47384.651999999958</v>
      </c>
      <c r="G42" s="426">
        <v>85.84</v>
      </c>
      <c r="H42" s="426">
        <v>413.28</v>
      </c>
      <c r="I42" s="426">
        <v>659</v>
      </c>
      <c r="J42" s="426">
        <v>446.68579999999997</v>
      </c>
      <c r="K42" s="426">
        <v>757.22</v>
      </c>
      <c r="L42" s="439"/>
      <c r="M42" s="439"/>
      <c r="N42" s="439"/>
      <c r="O42" s="439"/>
    </row>
    <row r="43" spans="1:16" ht="5.15" customHeight="1">
      <c r="A43" s="425"/>
      <c r="B43" s="551"/>
      <c r="C43" s="551"/>
      <c r="D43" s="551"/>
      <c r="E43" s="551"/>
      <c r="F43" s="551"/>
      <c r="G43" s="426"/>
      <c r="H43" s="426"/>
      <c r="I43" s="426"/>
      <c r="J43" s="426"/>
      <c r="K43" s="426"/>
      <c r="L43" s="439"/>
      <c r="M43" s="439"/>
      <c r="N43" s="439"/>
      <c r="O43" s="439"/>
    </row>
    <row r="44" spans="1:16" ht="10" customHeight="1">
      <c r="A44" s="552" t="s">
        <v>385</v>
      </c>
      <c r="B44" s="438">
        <v>292.05399999999997</v>
      </c>
      <c r="C44" s="438">
        <v>161.197</v>
      </c>
      <c r="D44" s="438">
        <v>235</v>
      </c>
      <c r="E44" s="438">
        <v>2749.7909999999993</v>
      </c>
      <c r="F44" s="438">
        <v>2895.405000000002</v>
      </c>
      <c r="G44" s="438">
        <v>4960.8939999999993</v>
      </c>
      <c r="H44" s="438">
        <v>5047.1030000000001</v>
      </c>
      <c r="I44" s="438">
        <v>6009</v>
      </c>
      <c r="J44" s="438">
        <v>5405.7634499999995</v>
      </c>
      <c r="K44" s="438">
        <v>8548.7839999999997</v>
      </c>
      <c r="L44" s="439"/>
      <c r="M44" s="439"/>
      <c r="N44" s="439"/>
      <c r="O44" s="439"/>
    </row>
    <row r="45" spans="1:16" ht="10" customHeight="1">
      <c r="A45" s="425" t="s">
        <v>386</v>
      </c>
      <c r="B45" s="551">
        <v>0</v>
      </c>
      <c r="C45" s="551">
        <v>0</v>
      </c>
      <c r="D45" s="551">
        <v>0</v>
      </c>
      <c r="E45" s="551">
        <v>0</v>
      </c>
      <c r="F45" s="551">
        <v>0</v>
      </c>
      <c r="G45" s="426">
        <v>0</v>
      </c>
      <c r="H45" s="426">
        <v>0</v>
      </c>
      <c r="I45" s="426">
        <v>0</v>
      </c>
      <c r="J45" s="426">
        <v>0</v>
      </c>
      <c r="K45" s="426">
        <v>89.02000000000001</v>
      </c>
      <c r="L45" s="440"/>
      <c r="M45" s="440"/>
      <c r="N45" s="440"/>
      <c r="O45" s="440"/>
      <c r="P45" s="440"/>
    </row>
    <row r="46" spans="1:16" ht="10" customHeight="1">
      <c r="A46" s="430" t="s">
        <v>387</v>
      </c>
      <c r="B46" s="551">
        <v>0</v>
      </c>
      <c r="C46" s="551">
        <v>0</v>
      </c>
      <c r="D46" s="551">
        <v>0</v>
      </c>
      <c r="E46" s="551">
        <v>0</v>
      </c>
      <c r="F46" s="551">
        <v>0</v>
      </c>
      <c r="G46" s="551">
        <v>118.1</v>
      </c>
      <c r="H46" s="551">
        <v>41.16</v>
      </c>
      <c r="I46" s="551">
        <v>295</v>
      </c>
      <c r="J46" s="551">
        <v>259.75099999999998</v>
      </c>
      <c r="K46" s="551">
        <v>1260.8559999999998</v>
      </c>
      <c r="L46" s="440"/>
      <c r="M46" s="440"/>
      <c r="N46" s="440"/>
      <c r="O46" s="440"/>
      <c r="P46" s="440"/>
    </row>
    <row r="47" spans="1:16" ht="10" customHeight="1">
      <c r="A47" s="425" t="s">
        <v>349</v>
      </c>
      <c r="B47" s="551">
        <v>0</v>
      </c>
      <c r="C47" s="551">
        <v>0</v>
      </c>
      <c r="D47" s="551">
        <v>0</v>
      </c>
      <c r="E47" s="551">
        <v>0</v>
      </c>
      <c r="F47" s="551">
        <v>0</v>
      </c>
      <c r="G47" s="426">
        <v>598.83600000000001</v>
      </c>
      <c r="H47" s="426">
        <v>2037.627</v>
      </c>
      <c r="I47" s="426">
        <v>713</v>
      </c>
      <c r="J47" s="426">
        <v>461.798</v>
      </c>
      <c r="K47" s="426">
        <v>602.25599999999997</v>
      </c>
      <c r="L47" s="440"/>
      <c r="M47" s="440"/>
      <c r="N47" s="440"/>
      <c r="O47" s="440"/>
      <c r="P47" s="440"/>
    </row>
    <row r="48" spans="1:16" ht="10" customHeight="1">
      <c r="A48" s="425" t="s">
        <v>442</v>
      </c>
      <c r="B48" s="551">
        <v>0</v>
      </c>
      <c r="C48" s="551">
        <v>0</v>
      </c>
      <c r="D48" s="551">
        <v>0</v>
      </c>
      <c r="E48" s="551">
        <v>0</v>
      </c>
      <c r="F48" s="551">
        <v>0</v>
      </c>
      <c r="G48" s="426">
        <v>0</v>
      </c>
      <c r="H48" s="426">
        <v>0</v>
      </c>
      <c r="I48" s="426">
        <v>0</v>
      </c>
      <c r="J48" s="426">
        <v>428.93</v>
      </c>
      <c r="K48" s="426">
        <v>194.88</v>
      </c>
      <c r="L48" s="440"/>
      <c r="M48" s="440"/>
      <c r="N48" s="440"/>
      <c r="O48" s="440"/>
      <c r="P48" s="440"/>
    </row>
    <row r="49" spans="1:16" ht="10" customHeight="1">
      <c r="A49" s="425" t="s">
        <v>570</v>
      </c>
      <c r="B49" s="551">
        <v>0</v>
      </c>
      <c r="C49" s="551">
        <v>0</v>
      </c>
      <c r="D49" s="551">
        <v>0</v>
      </c>
      <c r="E49" s="551">
        <v>0</v>
      </c>
      <c r="F49" s="551">
        <v>0</v>
      </c>
      <c r="G49" s="426">
        <v>0</v>
      </c>
      <c r="H49" s="426">
        <v>0</v>
      </c>
      <c r="I49" s="426">
        <v>0</v>
      </c>
      <c r="J49" s="426">
        <v>0</v>
      </c>
      <c r="K49" s="426">
        <v>18.004999999999999</v>
      </c>
      <c r="L49" s="440"/>
      <c r="M49" s="440"/>
      <c r="N49" s="440"/>
      <c r="O49" s="440"/>
      <c r="P49" s="440"/>
    </row>
    <row r="50" spans="1:16" ht="10" customHeight="1">
      <c r="A50" s="425" t="s">
        <v>388</v>
      </c>
      <c r="B50" s="551">
        <v>0</v>
      </c>
      <c r="C50" s="551">
        <v>0</v>
      </c>
      <c r="D50" s="551">
        <v>0</v>
      </c>
      <c r="E50" s="551">
        <v>183.32</v>
      </c>
      <c r="F50" s="551">
        <v>523.54000000000008</v>
      </c>
      <c r="G50" s="426">
        <v>0</v>
      </c>
      <c r="H50" s="426">
        <v>0</v>
      </c>
      <c r="I50" s="426">
        <v>242</v>
      </c>
      <c r="J50" s="426">
        <v>272.11</v>
      </c>
      <c r="K50" s="426">
        <v>243.755</v>
      </c>
      <c r="L50" s="440"/>
      <c r="M50" s="440"/>
      <c r="N50" s="440"/>
      <c r="O50" s="440"/>
      <c r="P50" s="440"/>
    </row>
    <row r="51" spans="1:16" ht="10" customHeight="1">
      <c r="A51" s="425" t="s">
        <v>389</v>
      </c>
      <c r="B51" s="551">
        <v>0</v>
      </c>
      <c r="C51" s="551">
        <v>0</v>
      </c>
      <c r="D51" s="551">
        <v>0</v>
      </c>
      <c r="E51" s="551">
        <v>0</v>
      </c>
      <c r="F51" s="551">
        <v>0</v>
      </c>
      <c r="G51" s="426">
        <v>0</v>
      </c>
      <c r="H51" s="426">
        <v>0</v>
      </c>
      <c r="I51" s="426">
        <v>0</v>
      </c>
      <c r="J51" s="426">
        <v>9.1</v>
      </c>
      <c r="K51" s="426">
        <v>0</v>
      </c>
      <c r="L51" s="440"/>
      <c r="M51" s="440"/>
      <c r="N51" s="440"/>
      <c r="O51" s="440"/>
      <c r="P51" s="440"/>
    </row>
    <row r="52" spans="1:16" ht="10" customHeight="1">
      <c r="A52" s="425" t="s">
        <v>571</v>
      </c>
      <c r="B52" s="551">
        <v>0</v>
      </c>
      <c r="C52" s="551">
        <v>0</v>
      </c>
      <c r="D52" s="551">
        <v>0</v>
      </c>
      <c r="E52" s="551">
        <v>0</v>
      </c>
      <c r="F52" s="551">
        <v>0</v>
      </c>
      <c r="G52" s="426">
        <v>0</v>
      </c>
      <c r="H52" s="426">
        <v>0</v>
      </c>
      <c r="I52" s="426">
        <v>0</v>
      </c>
      <c r="J52" s="426">
        <v>0</v>
      </c>
      <c r="K52" s="426">
        <v>15.141999999999999</v>
      </c>
      <c r="L52" s="440"/>
      <c r="M52" s="440"/>
      <c r="N52" s="440"/>
      <c r="O52" s="440"/>
      <c r="P52" s="440"/>
    </row>
    <row r="53" spans="1:16" ht="10" customHeight="1">
      <c r="A53" s="425" t="s">
        <v>390</v>
      </c>
      <c r="B53" s="551">
        <v>0</v>
      </c>
      <c r="C53" s="551">
        <v>0</v>
      </c>
      <c r="D53" s="551">
        <v>0</v>
      </c>
      <c r="E53" s="551">
        <v>0</v>
      </c>
      <c r="F53" s="551">
        <v>0</v>
      </c>
      <c r="G53" s="426">
        <v>0</v>
      </c>
      <c r="H53" s="426">
        <v>0</v>
      </c>
      <c r="I53" s="426">
        <v>325</v>
      </c>
      <c r="J53" s="426">
        <v>443.66</v>
      </c>
      <c r="K53" s="426">
        <v>780.30400000000009</v>
      </c>
      <c r="L53" s="440"/>
      <c r="M53" s="440"/>
      <c r="N53" s="440"/>
      <c r="O53" s="440"/>
      <c r="P53" s="440"/>
    </row>
    <row r="54" spans="1:16" ht="10" customHeight="1">
      <c r="A54" s="425" t="s">
        <v>391</v>
      </c>
      <c r="B54" s="551">
        <v>0</v>
      </c>
      <c r="C54" s="551">
        <v>0</v>
      </c>
      <c r="D54" s="551">
        <v>0</v>
      </c>
      <c r="E54" s="551">
        <v>0</v>
      </c>
      <c r="F54" s="551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40"/>
      <c r="M54" s="440"/>
      <c r="N54" s="440"/>
      <c r="O54" s="440"/>
      <c r="P54" s="440"/>
    </row>
    <row r="55" spans="1:16" ht="10" customHeight="1">
      <c r="A55" s="425" t="s">
        <v>572</v>
      </c>
      <c r="B55" s="551">
        <v>0</v>
      </c>
      <c r="C55" s="551">
        <v>0</v>
      </c>
      <c r="D55" s="551">
        <v>0</v>
      </c>
      <c r="E55" s="551">
        <v>0</v>
      </c>
      <c r="F55" s="551">
        <v>0</v>
      </c>
      <c r="G55" s="426">
        <v>0</v>
      </c>
      <c r="H55" s="426">
        <v>0</v>
      </c>
      <c r="I55" s="426">
        <v>0</v>
      </c>
      <c r="J55" s="426">
        <v>0</v>
      </c>
      <c r="K55" s="426">
        <v>7.48</v>
      </c>
      <c r="L55" s="440"/>
      <c r="M55" s="440"/>
      <c r="N55" s="440"/>
      <c r="O55" s="440"/>
      <c r="P55" s="440"/>
    </row>
    <row r="56" spans="1:16" ht="10" customHeight="1">
      <c r="A56" s="425" t="s">
        <v>343</v>
      </c>
      <c r="B56" s="551">
        <v>292.05399999999997</v>
      </c>
      <c r="C56" s="551">
        <v>161.197</v>
      </c>
      <c r="D56" s="551">
        <v>235</v>
      </c>
      <c r="E56" s="551">
        <v>2566.4709999999991</v>
      </c>
      <c r="F56" s="551">
        <v>2371.8650000000021</v>
      </c>
      <c r="G56" s="426">
        <v>3558.0079999999998</v>
      </c>
      <c r="H56" s="426">
        <v>2486.6390000000001</v>
      </c>
      <c r="I56" s="426">
        <v>3234</v>
      </c>
      <c r="J56" s="426">
        <v>2436.2136299999997</v>
      </c>
      <c r="K56" s="426">
        <v>2939.2799999999997</v>
      </c>
      <c r="L56" s="440"/>
      <c r="M56" s="440"/>
      <c r="N56" s="440"/>
      <c r="O56" s="440"/>
      <c r="P56" s="440"/>
    </row>
    <row r="57" spans="1:16" ht="10" customHeight="1">
      <c r="A57" s="425" t="s">
        <v>358</v>
      </c>
      <c r="B57" s="551">
        <v>0</v>
      </c>
      <c r="C57" s="551">
        <v>0</v>
      </c>
      <c r="D57" s="551">
        <v>0</v>
      </c>
      <c r="E57" s="551">
        <v>0</v>
      </c>
      <c r="F57" s="551">
        <v>0</v>
      </c>
      <c r="G57" s="426">
        <v>0</v>
      </c>
      <c r="H57" s="426">
        <v>0</v>
      </c>
      <c r="I57" s="426">
        <v>0</v>
      </c>
      <c r="J57" s="426">
        <v>60.14</v>
      </c>
      <c r="K57" s="426">
        <v>1578.223</v>
      </c>
      <c r="L57" s="440"/>
      <c r="M57" s="440"/>
      <c r="N57" s="440"/>
      <c r="O57" s="440"/>
      <c r="P57" s="440"/>
    </row>
    <row r="58" spans="1:16" ht="10" customHeight="1">
      <c r="A58" s="425" t="s">
        <v>573</v>
      </c>
      <c r="B58" s="551">
        <v>0</v>
      </c>
      <c r="C58" s="551">
        <v>0</v>
      </c>
      <c r="D58" s="551">
        <v>0</v>
      </c>
      <c r="E58" s="551">
        <v>0</v>
      </c>
      <c r="F58" s="551">
        <v>0</v>
      </c>
      <c r="G58" s="426">
        <v>0</v>
      </c>
      <c r="H58" s="426">
        <v>0</v>
      </c>
      <c r="I58" s="426">
        <v>0</v>
      </c>
      <c r="J58" s="426">
        <v>0</v>
      </c>
      <c r="K58" s="426">
        <v>20</v>
      </c>
      <c r="L58" s="440"/>
      <c r="M58" s="440"/>
      <c r="N58" s="440"/>
      <c r="O58" s="440"/>
      <c r="P58" s="440"/>
    </row>
    <row r="59" spans="1:16" ht="10" customHeight="1">
      <c r="A59" s="425" t="s">
        <v>392</v>
      </c>
      <c r="B59" s="551">
        <v>0</v>
      </c>
      <c r="C59" s="551">
        <v>0</v>
      </c>
      <c r="D59" s="551">
        <v>0</v>
      </c>
      <c r="E59" s="551">
        <v>0</v>
      </c>
      <c r="F59" s="551">
        <v>0</v>
      </c>
      <c r="G59" s="426">
        <v>319.255</v>
      </c>
      <c r="H59" s="426">
        <v>354.66699999999997</v>
      </c>
      <c r="I59" s="426">
        <v>149</v>
      </c>
      <c r="J59" s="426">
        <v>203.27100000000002</v>
      </c>
      <c r="K59" s="426">
        <v>571.58300000000008</v>
      </c>
      <c r="L59" s="440"/>
      <c r="M59" s="440"/>
      <c r="N59" s="440"/>
      <c r="O59" s="440"/>
      <c r="P59" s="440"/>
    </row>
    <row r="60" spans="1:16" ht="10" customHeight="1">
      <c r="A60" s="425" t="s">
        <v>443</v>
      </c>
      <c r="B60" s="551">
        <v>0</v>
      </c>
      <c r="C60" s="551">
        <v>0</v>
      </c>
      <c r="D60" s="551">
        <v>0</v>
      </c>
      <c r="E60" s="551">
        <v>0</v>
      </c>
      <c r="F60" s="551">
        <v>0</v>
      </c>
      <c r="G60" s="426">
        <v>0</v>
      </c>
      <c r="H60" s="426">
        <v>0</v>
      </c>
      <c r="I60" s="426">
        <v>0</v>
      </c>
      <c r="J60" s="426">
        <v>15.16</v>
      </c>
      <c r="K60" s="426">
        <v>0</v>
      </c>
      <c r="L60" s="440"/>
      <c r="M60" s="440"/>
      <c r="N60" s="440"/>
      <c r="O60" s="440"/>
      <c r="P60" s="440"/>
    </row>
    <row r="61" spans="1:16" ht="10" customHeight="1">
      <c r="A61" s="425" t="s">
        <v>574</v>
      </c>
      <c r="B61" s="551">
        <v>0</v>
      </c>
      <c r="C61" s="551">
        <v>0</v>
      </c>
      <c r="D61" s="551">
        <v>0</v>
      </c>
      <c r="E61" s="551">
        <v>0</v>
      </c>
      <c r="F61" s="551">
        <v>0</v>
      </c>
      <c r="G61" s="426">
        <v>0</v>
      </c>
      <c r="H61" s="426">
        <v>0</v>
      </c>
      <c r="I61" s="426">
        <v>0</v>
      </c>
      <c r="J61" s="426">
        <v>0</v>
      </c>
      <c r="K61" s="426">
        <v>198.18</v>
      </c>
      <c r="L61" s="440"/>
      <c r="M61" s="440"/>
      <c r="N61" s="440"/>
      <c r="O61" s="440"/>
      <c r="P61" s="440"/>
    </row>
    <row r="62" spans="1:16" ht="10" customHeight="1">
      <c r="A62" s="425" t="s">
        <v>393</v>
      </c>
      <c r="B62" s="551">
        <v>0</v>
      </c>
      <c r="C62" s="551">
        <v>0</v>
      </c>
      <c r="D62" s="551">
        <v>0</v>
      </c>
      <c r="E62" s="551">
        <v>0</v>
      </c>
      <c r="F62" s="551">
        <v>0</v>
      </c>
      <c r="G62" s="426">
        <v>366.69499999999999</v>
      </c>
      <c r="H62" s="426">
        <v>127.01</v>
      </c>
      <c r="I62" s="426">
        <v>915</v>
      </c>
      <c r="J62" s="426">
        <v>700.78982000000008</v>
      </c>
      <c r="K62" s="426">
        <v>0</v>
      </c>
      <c r="L62" s="440"/>
      <c r="M62" s="440"/>
      <c r="N62" s="440"/>
      <c r="O62" s="440"/>
      <c r="P62" s="440"/>
    </row>
    <row r="63" spans="1:16" ht="10" customHeight="1">
      <c r="A63" s="425" t="s">
        <v>394</v>
      </c>
      <c r="B63" s="551">
        <v>0</v>
      </c>
      <c r="C63" s="551">
        <v>0</v>
      </c>
      <c r="D63" s="551">
        <v>0</v>
      </c>
      <c r="E63" s="551">
        <v>0</v>
      </c>
      <c r="F63" s="551">
        <v>0</v>
      </c>
      <c r="G63" s="426">
        <v>0</v>
      </c>
      <c r="H63" s="426">
        <v>0</v>
      </c>
      <c r="I63" s="426">
        <v>136</v>
      </c>
      <c r="J63" s="426">
        <v>114.84</v>
      </c>
      <c r="K63" s="426">
        <v>29.82</v>
      </c>
      <c r="L63" s="440"/>
      <c r="M63" s="440"/>
      <c r="N63" s="440"/>
      <c r="O63" s="440"/>
      <c r="P63" s="440"/>
    </row>
    <row r="64" spans="1:16" ht="5.15" customHeight="1">
      <c r="A64" s="425"/>
      <c r="B64" s="551"/>
      <c r="C64" s="551"/>
      <c r="D64" s="551"/>
      <c r="E64" s="551"/>
      <c r="F64" s="551"/>
      <c r="G64" s="426"/>
      <c r="H64" s="426"/>
      <c r="I64" s="426"/>
      <c r="J64" s="426"/>
      <c r="K64" s="426"/>
      <c r="L64" s="440"/>
      <c r="M64" s="440"/>
      <c r="N64" s="440"/>
      <c r="O64" s="440"/>
      <c r="P64" s="440"/>
    </row>
    <row r="65" spans="1:16" ht="10" customHeight="1">
      <c r="A65" s="553" t="s">
        <v>614</v>
      </c>
      <c r="B65" s="438">
        <v>1705.71</v>
      </c>
      <c r="C65" s="438">
        <v>1880.837</v>
      </c>
      <c r="D65" s="438">
        <v>2537</v>
      </c>
      <c r="E65" s="438">
        <v>1334.6800000000005</v>
      </c>
      <c r="F65" s="438">
        <v>50.811999999999998</v>
      </c>
      <c r="G65" s="438">
        <v>15290.114</v>
      </c>
      <c r="H65" s="438">
        <v>7890.0029400000003</v>
      </c>
      <c r="I65" s="438">
        <v>24432</v>
      </c>
      <c r="J65" s="438">
        <v>9758.1529399999981</v>
      </c>
      <c r="K65" s="438">
        <v>17712.555679999998</v>
      </c>
      <c r="L65" s="440"/>
      <c r="M65" s="440"/>
      <c r="N65" s="440"/>
      <c r="O65" s="440"/>
      <c r="P65" s="440"/>
    </row>
    <row r="66" spans="1:16" ht="10" customHeight="1">
      <c r="A66" s="425" t="s">
        <v>395</v>
      </c>
      <c r="B66" s="551">
        <v>0</v>
      </c>
      <c r="C66" s="551">
        <v>0</v>
      </c>
      <c r="D66" s="551">
        <v>0</v>
      </c>
      <c r="E66" s="551">
        <v>0</v>
      </c>
      <c r="F66" s="551">
        <v>0</v>
      </c>
      <c r="G66" s="426">
        <v>0</v>
      </c>
      <c r="H66" s="426">
        <v>40.908000000000001</v>
      </c>
      <c r="I66" s="426">
        <v>0</v>
      </c>
      <c r="J66" s="426">
        <v>593.61788000000001</v>
      </c>
      <c r="K66" s="426">
        <v>1569.3050000000001</v>
      </c>
      <c r="L66" s="440"/>
      <c r="M66" s="440"/>
      <c r="N66" s="440"/>
      <c r="O66" s="440"/>
      <c r="P66" s="440"/>
    </row>
    <row r="67" spans="1:16" ht="10" customHeight="1">
      <c r="A67" s="425" t="s">
        <v>575</v>
      </c>
      <c r="B67" s="551">
        <v>0</v>
      </c>
      <c r="C67" s="551">
        <v>0</v>
      </c>
      <c r="D67" s="551">
        <v>0</v>
      </c>
      <c r="E67" s="551">
        <v>0</v>
      </c>
      <c r="F67" s="551">
        <v>0</v>
      </c>
      <c r="G67" s="426">
        <v>0</v>
      </c>
      <c r="H67" s="426">
        <v>0</v>
      </c>
      <c r="I67" s="426">
        <v>0</v>
      </c>
      <c r="J67" s="426">
        <v>0</v>
      </c>
      <c r="K67" s="426">
        <v>104.86</v>
      </c>
      <c r="L67" s="440"/>
      <c r="M67" s="440"/>
      <c r="N67" s="440"/>
      <c r="O67" s="440"/>
      <c r="P67" s="440"/>
    </row>
    <row r="68" spans="1:16" ht="10" customHeight="1">
      <c r="A68" s="425" t="s">
        <v>396</v>
      </c>
      <c r="B68" s="551">
        <v>0</v>
      </c>
      <c r="C68" s="551">
        <v>0</v>
      </c>
      <c r="D68" s="551">
        <v>0</v>
      </c>
      <c r="E68" s="551">
        <v>0</v>
      </c>
      <c r="F68" s="551">
        <v>0</v>
      </c>
      <c r="G68" s="426">
        <v>106.89</v>
      </c>
      <c r="H68" s="426">
        <v>0</v>
      </c>
      <c r="I68" s="426">
        <v>0</v>
      </c>
      <c r="J68" s="426">
        <v>0</v>
      </c>
      <c r="K68" s="426">
        <v>369.17</v>
      </c>
      <c r="L68" s="440"/>
      <c r="M68" s="440"/>
      <c r="N68" s="440"/>
      <c r="O68" s="440"/>
      <c r="P68" s="440"/>
    </row>
    <row r="69" spans="1:16" ht="10" customHeight="1">
      <c r="A69" s="425" t="s">
        <v>348</v>
      </c>
      <c r="B69" s="551">
        <v>147.91</v>
      </c>
      <c r="C69" s="551">
        <v>1331.0820000000001</v>
      </c>
      <c r="D69" s="231">
        <v>2121</v>
      </c>
      <c r="E69" s="231">
        <v>76.66</v>
      </c>
      <c r="F69" s="551">
        <v>0</v>
      </c>
      <c r="G69" s="426">
        <v>51.936999999999998</v>
      </c>
      <c r="H69" s="426">
        <v>190.88</v>
      </c>
      <c r="I69" s="426">
        <v>206</v>
      </c>
      <c r="J69" s="426">
        <v>319.39719000000008</v>
      </c>
      <c r="K69" s="426">
        <v>462.57049999999998</v>
      </c>
      <c r="L69" s="440"/>
      <c r="M69" s="440"/>
      <c r="N69" s="440"/>
      <c r="O69" s="440"/>
      <c r="P69" s="440"/>
    </row>
    <row r="70" spans="1:16" ht="10" customHeight="1">
      <c r="A70" s="425" t="s">
        <v>397</v>
      </c>
      <c r="B70" s="551">
        <v>0</v>
      </c>
      <c r="C70" s="551">
        <v>0</v>
      </c>
      <c r="D70" s="551">
        <v>0</v>
      </c>
      <c r="E70" s="551">
        <v>45.12</v>
      </c>
      <c r="F70" s="551">
        <v>0</v>
      </c>
      <c r="G70" s="426">
        <v>71.018000000000001</v>
      </c>
      <c r="H70" s="426">
        <v>34.31</v>
      </c>
      <c r="I70" s="426">
        <v>76</v>
      </c>
      <c r="J70" s="426">
        <v>0</v>
      </c>
      <c r="K70" s="426">
        <v>149.36799999999999</v>
      </c>
      <c r="L70" s="440"/>
      <c r="M70" s="440"/>
      <c r="N70" s="440"/>
      <c r="O70" s="440"/>
      <c r="P70" s="440"/>
    </row>
    <row r="71" spans="1:16" ht="10" customHeight="1">
      <c r="A71" s="425" t="s">
        <v>398</v>
      </c>
      <c r="B71" s="551">
        <v>317.5</v>
      </c>
      <c r="C71" s="551">
        <v>0</v>
      </c>
      <c r="D71" s="551">
        <v>0</v>
      </c>
      <c r="E71" s="551">
        <v>0</v>
      </c>
      <c r="F71" s="551">
        <v>0</v>
      </c>
      <c r="G71" s="426">
        <v>90.98</v>
      </c>
      <c r="H71" s="426">
        <v>378.1</v>
      </c>
      <c r="I71" s="426">
        <v>0</v>
      </c>
      <c r="J71" s="426">
        <v>751.01</v>
      </c>
      <c r="K71" s="426">
        <v>323.65999999999997</v>
      </c>
      <c r="L71" s="440"/>
      <c r="M71" s="440"/>
      <c r="N71" s="440"/>
      <c r="O71" s="440"/>
      <c r="P71" s="440"/>
    </row>
    <row r="72" spans="1:16" ht="10" customHeight="1">
      <c r="A72" s="425" t="s">
        <v>399</v>
      </c>
      <c r="B72" s="551">
        <v>0</v>
      </c>
      <c r="C72" s="551">
        <v>54.695</v>
      </c>
      <c r="D72" s="551">
        <v>54</v>
      </c>
      <c r="E72" s="551">
        <v>0</v>
      </c>
      <c r="F72" s="551">
        <v>0</v>
      </c>
      <c r="G72" s="426">
        <v>0</v>
      </c>
      <c r="H72" s="426">
        <v>0</v>
      </c>
      <c r="I72" s="426">
        <v>0</v>
      </c>
      <c r="J72" s="426">
        <v>0</v>
      </c>
      <c r="K72" s="426">
        <v>1091.2649999999999</v>
      </c>
      <c r="L72" s="440"/>
      <c r="M72" s="440"/>
      <c r="N72" s="440"/>
      <c r="O72" s="440"/>
      <c r="P72" s="440"/>
    </row>
    <row r="73" spans="1:16" ht="10" customHeight="1">
      <c r="A73" s="425" t="s">
        <v>576</v>
      </c>
      <c r="B73" s="551">
        <v>0</v>
      </c>
      <c r="C73" s="551">
        <v>0</v>
      </c>
      <c r="D73" s="551">
        <v>0</v>
      </c>
      <c r="E73" s="551">
        <v>0</v>
      </c>
      <c r="F73" s="551">
        <v>0</v>
      </c>
      <c r="G73" s="426">
        <v>0</v>
      </c>
      <c r="H73" s="426">
        <v>0</v>
      </c>
      <c r="I73" s="426">
        <v>0</v>
      </c>
      <c r="J73" s="426">
        <v>0</v>
      </c>
      <c r="K73" s="426">
        <v>49.503</v>
      </c>
      <c r="L73" s="440"/>
      <c r="M73" s="440"/>
      <c r="N73" s="440"/>
      <c r="O73" s="440"/>
      <c r="P73" s="440"/>
    </row>
    <row r="74" spans="1:16" ht="10" customHeight="1">
      <c r="A74" s="425" t="s">
        <v>400</v>
      </c>
      <c r="B74" s="551">
        <v>0</v>
      </c>
      <c r="C74" s="551">
        <v>0</v>
      </c>
      <c r="D74" s="551">
        <v>319</v>
      </c>
      <c r="E74" s="551">
        <v>1212.9000000000005</v>
      </c>
      <c r="F74" s="551">
        <v>0</v>
      </c>
      <c r="G74" s="426">
        <v>0</v>
      </c>
      <c r="H74" s="426">
        <v>0</v>
      </c>
      <c r="I74" s="426">
        <v>0</v>
      </c>
      <c r="J74" s="426">
        <v>0</v>
      </c>
      <c r="K74" s="426">
        <v>0</v>
      </c>
      <c r="L74" s="440"/>
      <c r="M74" s="440"/>
      <c r="N74" s="440"/>
      <c r="O74" s="440"/>
      <c r="P74" s="440"/>
    </row>
    <row r="75" spans="1:16" ht="10" customHeight="1">
      <c r="A75" s="425" t="s">
        <v>577</v>
      </c>
      <c r="B75" s="551">
        <v>0</v>
      </c>
      <c r="C75" s="551">
        <v>0</v>
      </c>
      <c r="D75" s="551">
        <v>0</v>
      </c>
      <c r="E75" s="551">
        <v>0</v>
      </c>
      <c r="F75" s="551">
        <v>0</v>
      </c>
      <c r="G75" s="426">
        <v>0</v>
      </c>
      <c r="H75" s="426">
        <v>0</v>
      </c>
      <c r="I75" s="426">
        <v>0</v>
      </c>
      <c r="J75" s="426">
        <v>0</v>
      </c>
      <c r="K75" s="426">
        <v>65.58</v>
      </c>
      <c r="L75" s="440"/>
      <c r="M75" s="440"/>
      <c r="N75" s="440"/>
      <c r="O75" s="440"/>
      <c r="P75" s="440"/>
    </row>
    <row r="76" spans="1:16" ht="10" customHeight="1">
      <c r="A76" s="425" t="s">
        <v>401</v>
      </c>
      <c r="B76" s="551">
        <v>0</v>
      </c>
      <c r="C76" s="551">
        <v>0</v>
      </c>
      <c r="D76" s="551">
        <v>0</v>
      </c>
      <c r="E76" s="551">
        <v>0</v>
      </c>
      <c r="F76" s="551">
        <v>0</v>
      </c>
      <c r="G76" s="426">
        <v>404.53399999999999</v>
      </c>
      <c r="H76" s="426">
        <v>184.71</v>
      </c>
      <c r="I76" s="426">
        <v>186</v>
      </c>
      <c r="J76" s="426">
        <v>247.786</v>
      </c>
      <c r="K76" s="426">
        <v>230.04</v>
      </c>
      <c r="L76" s="440"/>
      <c r="M76" s="440"/>
      <c r="N76" s="440"/>
      <c r="O76" s="440"/>
      <c r="P76" s="440"/>
    </row>
    <row r="77" spans="1:16" ht="10" customHeight="1">
      <c r="A77" s="425" t="s">
        <v>402</v>
      </c>
      <c r="B77" s="551">
        <v>0</v>
      </c>
      <c r="C77" s="551">
        <v>0</v>
      </c>
      <c r="D77" s="551">
        <v>0</v>
      </c>
      <c r="E77" s="551">
        <v>0</v>
      </c>
      <c r="F77" s="551">
        <v>0</v>
      </c>
      <c r="G77" s="426">
        <v>0</v>
      </c>
      <c r="H77" s="426">
        <v>80.88</v>
      </c>
      <c r="I77" s="426">
        <v>0</v>
      </c>
      <c r="J77" s="426">
        <v>0</v>
      </c>
      <c r="K77" s="426">
        <v>46.06</v>
      </c>
      <c r="L77" s="440"/>
      <c r="M77" s="440"/>
      <c r="N77" s="440"/>
      <c r="O77" s="440"/>
      <c r="P77" s="440"/>
    </row>
    <row r="78" spans="1:16" ht="10" customHeight="1">
      <c r="A78" s="425" t="s">
        <v>444</v>
      </c>
      <c r="B78" s="551">
        <v>334.86</v>
      </c>
      <c r="C78" s="551">
        <v>108.16</v>
      </c>
      <c r="D78" s="551">
        <v>43</v>
      </c>
      <c r="E78" s="551">
        <v>0</v>
      </c>
      <c r="F78" s="551">
        <v>50.811999999999998</v>
      </c>
      <c r="G78" s="426">
        <v>12002.16</v>
      </c>
      <c r="H78" s="426">
        <v>896.43399999999997</v>
      </c>
      <c r="I78" s="426">
        <v>1399</v>
      </c>
      <c r="J78" s="426">
        <v>6414.7240000000002</v>
      </c>
      <c r="K78" s="426">
        <v>1732.6967800000002</v>
      </c>
      <c r="L78" s="440"/>
      <c r="M78" s="440"/>
      <c r="N78" s="440"/>
      <c r="O78" s="440"/>
      <c r="P78" s="440"/>
    </row>
    <row r="79" spans="1:16" ht="10" customHeight="1">
      <c r="A79" s="425" t="s">
        <v>403</v>
      </c>
      <c r="B79" s="551">
        <v>0</v>
      </c>
      <c r="C79" s="551">
        <v>0</v>
      </c>
      <c r="D79" s="551">
        <v>0</v>
      </c>
      <c r="E79" s="551">
        <v>0</v>
      </c>
      <c r="F79" s="551">
        <v>0</v>
      </c>
      <c r="G79" s="426">
        <v>1633.14</v>
      </c>
      <c r="H79" s="426">
        <v>0</v>
      </c>
      <c r="I79" s="426">
        <v>8872</v>
      </c>
      <c r="J79" s="426">
        <v>143.97999999999999</v>
      </c>
      <c r="K79" s="426">
        <v>166.54040000000001</v>
      </c>
      <c r="L79" s="440"/>
      <c r="M79" s="440"/>
      <c r="N79" s="440"/>
      <c r="O79" s="440"/>
      <c r="P79" s="440"/>
    </row>
    <row r="80" spans="1:16" ht="10" customHeight="1">
      <c r="A80" s="425" t="s">
        <v>578</v>
      </c>
      <c r="B80" s="551">
        <v>0</v>
      </c>
      <c r="C80" s="551">
        <v>0</v>
      </c>
      <c r="D80" s="551">
        <v>0</v>
      </c>
      <c r="E80" s="551">
        <v>0</v>
      </c>
      <c r="F80" s="551">
        <v>0</v>
      </c>
      <c r="G80" s="426">
        <v>0</v>
      </c>
      <c r="H80" s="426">
        <v>0</v>
      </c>
      <c r="I80" s="426">
        <v>0</v>
      </c>
      <c r="J80" s="426">
        <v>0</v>
      </c>
      <c r="K80" s="426">
        <v>17.033999999999999</v>
      </c>
      <c r="L80" s="440"/>
      <c r="M80" s="440"/>
      <c r="N80" s="440"/>
      <c r="O80" s="440"/>
      <c r="P80" s="440"/>
    </row>
    <row r="81" spans="1:16" ht="10" customHeight="1">
      <c r="A81" s="425" t="s">
        <v>404</v>
      </c>
      <c r="B81" s="551">
        <v>0</v>
      </c>
      <c r="C81" s="551">
        <v>0</v>
      </c>
      <c r="D81" s="551">
        <v>0</v>
      </c>
      <c r="E81" s="551">
        <v>0</v>
      </c>
      <c r="F81" s="551">
        <v>0</v>
      </c>
      <c r="G81" s="426">
        <v>0</v>
      </c>
      <c r="H81" s="426">
        <v>0</v>
      </c>
      <c r="I81" s="426">
        <v>146</v>
      </c>
      <c r="J81" s="426">
        <v>119.044</v>
      </c>
      <c r="K81" s="426">
        <v>25.72</v>
      </c>
      <c r="L81" s="440"/>
      <c r="M81" s="440"/>
      <c r="N81" s="440"/>
      <c r="O81" s="440"/>
      <c r="P81" s="440"/>
    </row>
    <row r="82" spans="1:16" ht="10" customHeight="1">
      <c r="A82" s="425" t="s">
        <v>405</v>
      </c>
      <c r="B82" s="551">
        <v>0</v>
      </c>
      <c r="C82" s="551">
        <v>0</v>
      </c>
      <c r="D82" s="551">
        <v>0</v>
      </c>
      <c r="E82" s="551">
        <v>0</v>
      </c>
      <c r="F82" s="551">
        <v>0</v>
      </c>
      <c r="G82" s="426">
        <v>46.710999999999999</v>
      </c>
      <c r="H82" s="426">
        <v>141.048</v>
      </c>
      <c r="I82" s="426">
        <v>231</v>
      </c>
      <c r="J82" s="426">
        <v>206.36700000000002</v>
      </c>
      <c r="K82" s="426">
        <v>1220.3100000000002</v>
      </c>
      <c r="L82" s="440"/>
      <c r="M82" s="440"/>
      <c r="N82" s="440"/>
      <c r="O82" s="440"/>
      <c r="P82" s="440"/>
    </row>
    <row r="83" spans="1:16" ht="10" customHeight="1">
      <c r="A83" s="425" t="s">
        <v>579</v>
      </c>
      <c r="B83" s="551">
        <v>0</v>
      </c>
      <c r="C83" s="551">
        <v>0</v>
      </c>
      <c r="D83" s="551">
        <v>0</v>
      </c>
      <c r="E83" s="551">
        <v>0</v>
      </c>
      <c r="F83" s="551">
        <v>0</v>
      </c>
      <c r="G83" s="426">
        <v>0</v>
      </c>
      <c r="H83" s="426">
        <v>0</v>
      </c>
      <c r="I83" s="426">
        <v>0</v>
      </c>
      <c r="J83" s="426">
        <v>0</v>
      </c>
      <c r="K83" s="426">
        <v>255.07</v>
      </c>
      <c r="L83" s="440"/>
      <c r="M83" s="440"/>
      <c r="N83" s="440"/>
      <c r="O83" s="440"/>
      <c r="P83" s="440"/>
    </row>
    <row r="84" spans="1:16" ht="10" customHeight="1">
      <c r="A84" s="425" t="s">
        <v>406</v>
      </c>
      <c r="B84" s="551">
        <v>905.44</v>
      </c>
      <c r="C84" s="551">
        <v>386.9</v>
      </c>
      <c r="D84" s="551">
        <v>0</v>
      </c>
      <c r="E84" s="551">
        <v>0</v>
      </c>
      <c r="F84" s="551">
        <v>0</v>
      </c>
      <c r="G84" s="426">
        <v>239.38</v>
      </c>
      <c r="H84" s="426">
        <v>171.38</v>
      </c>
      <c r="I84" s="426">
        <v>224</v>
      </c>
      <c r="J84" s="426">
        <v>293.98</v>
      </c>
      <c r="K84" s="426">
        <v>149.06200000000001</v>
      </c>
      <c r="L84" s="440"/>
      <c r="M84" s="440"/>
      <c r="N84" s="440"/>
      <c r="O84" s="440"/>
      <c r="P84" s="440"/>
    </row>
    <row r="85" spans="1:16" ht="10" customHeight="1">
      <c r="A85" s="554" t="s">
        <v>407</v>
      </c>
      <c r="B85" s="551">
        <v>0</v>
      </c>
      <c r="C85" s="551">
        <v>0</v>
      </c>
      <c r="D85" s="551">
        <v>0</v>
      </c>
      <c r="E85" s="551">
        <v>0</v>
      </c>
      <c r="F85" s="551">
        <v>0</v>
      </c>
      <c r="G85" s="426">
        <v>35.860999999999997</v>
      </c>
      <c r="H85" s="426">
        <v>119.38</v>
      </c>
      <c r="I85" s="426">
        <v>0</v>
      </c>
      <c r="J85" s="426">
        <v>0</v>
      </c>
      <c r="K85" s="426">
        <v>23.5</v>
      </c>
      <c r="L85" s="440"/>
      <c r="M85" s="440"/>
      <c r="N85" s="440"/>
      <c r="O85" s="440"/>
      <c r="P85" s="440"/>
    </row>
    <row r="86" spans="1:16" ht="10" customHeight="1">
      <c r="A86" s="554" t="s">
        <v>408</v>
      </c>
      <c r="B86" s="551">
        <v>0</v>
      </c>
      <c r="C86" s="551">
        <v>0</v>
      </c>
      <c r="D86" s="551">
        <v>0</v>
      </c>
      <c r="E86" s="551">
        <v>0</v>
      </c>
      <c r="F86" s="551">
        <v>0</v>
      </c>
      <c r="G86" s="426">
        <v>0</v>
      </c>
      <c r="H86" s="426">
        <v>21.8</v>
      </c>
      <c r="I86" s="426">
        <v>122</v>
      </c>
      <c r="J86" s="426">
        <v>100.81789000000001</v>
      </c>
      <c r="K86" s="426">
        <v>367.32</v>
      </c>
      <c r="L86" s="440"/>
      <c r="M86" s="440"/>
      <c r="N86" s="440"/>
      <c r="O86" s="440"/>
      <c r="P86" s="440"/>
    </row>
    <row r="87" spans="1:16" ht="10" customHeight="1">
      <c r="A87" s="425" t="s">
        <v>409</v>
      </c>
      <c r="B87" s="551">
        <v>0</v>
      </c>
      <c r="C87" s="551">
        <v>0</v>
      </c>
      <c r="D87" s="551">
        <v>0</v>
      </c>
      <c r="E87" s="551">
        <v>0</v>
      </c>
      <c r="F87" s="551">
        <v>0</v>
      </c>
      <c r="G87" s="426">
        <v>0</v>
      </c>
      <c r="H87" s="426">
        <v>0</v>
      </c>
      <c r="I87" s="426">
        <v>0</v>
      </c>
      <c r="J87" s="426">
        <v>0</v>
      </c>
      <c r="K87" s="426">
        <v>0</v>
      </c>
      <c r="L87" s="440"/>
      <c r="M87" s="440"/>
      <c r="N87" s="440"/>
      <c r="O87" s="440"/>
      <c r="P87" s="440"/>
    </row>
    <row r="88" spans="1:16" ht="10" customHeight="1">
      <c r="A88" s="425" t="s">
        <v>445</v>
      </c>
      <c r="B88" s="551">
        <v>0</v>
      </c>
      <c r="C88" s="551">
        <v>0</v>
      </c>
      <c r="D88" s="551">
        <v>0</v>
      </c>
      <c r="E88" s="551">
        <v>0</v>
      </c>
      <c r="F88" s="551">
        <v>0</v>
      </c>
      <c r="G88" s="426">
        <v>0</v>
      </c>
      <c r="H88" s="426">
        <v>0</v>
      </c>
      <c r="I88" s="426">
        <v>0</v>
      </c>
      <c r="J88" s="426">
        <v>212.89</v>
      </c>
      <c r="K88" s="426">
        <v>0</v>
      </c>
      <c r="L88" s="440"/>
      <c r="M88" s="440"/>
      <c r="N88" s="440"/>
      <c r="O88" s="440"/>
      <c r="P88" s="440"/>
    </row>
    <row r="89" spans="1:16" ht="10" customHeight="1">
      <c r="A89" s="425" t="s">
        <v>410</v>
      </c>
      <c r="B89" s="551">
        <v>0</v>
      </c>
      <c r="C89" s="551">
        <v>0</v>
      </c>
      <c r="D89" s="551">
        <v>0</v>
      </c>
      <c r="E89" s="551">
        <v>0</v>
      </c>
      <c r="F89" s="551">
        <v>0</v>
      </c>
      <c r="G89" s="426">
        <v>0</v>
      </c>
      <c r="H89" s="426">
        <v>0</v>
      </c>
      <c r="I89" s="426">
        <v>12692</v>
      </c>
      <c r="J89" s="426">
        <v>0</v>
      </c>
      <c r="K89" s="426">
        <v>78.02</v>
      </c>
      <c r="L89" s="440"/>
      <c r="M89" s="440"/>
      <c r="N89" s="440"/>
      <c r="O89" s="440"/>
      <c r="P89" s="440"/>
    </row>
    <row r="90" spans="1:16" ht="10" customHeight="1">
      <c r="A90" s="425" t="s">
        <v>411</v>
      </c>
      <c r="B90" s="551">
        <v>0</v>
      </c>
      <c r="C90" s="551">
        <v>0</v>
      </c>
      <c r="D90" s="551">
        <v>0</v>
      </c>
      <c r="E90" s="551">
        <v>0</v>
      </c>
      <c r="F90" s="551">
        <v>0</v>
      </c>
      <c r="G90" s="426">
        <v>525.22299999999996</v>
      </c>
      <c r="H90" s="426">
        <v>81.612939999999995</v>
      </c>
      <c r="I90" s="426">
        <v>202</v>
      </c>
      <c r="J90" s="426">
        <v>46.571980000000003</v>
      </c>
      <c r="K90" s="426">
        <v>229.85500000000002</v>
      </c>
      <c r="L90" s="440"/>
      <c r="M90" s="440"/>
      <c r="N90" s="440"/>
      <c r="O90" s="440"/>
      <c r="P90" s="440"/>
    </row>
    <row r="91" spans="1:16" ht="10" customHeight="1">
      <c r="A91" s="425" t="s">
        <v>446</v>
      </c>
      <c r="B91" s="551">
        <v>0</v>
      </c>
      <c r="C91" s="551">
        <v>0</v>
      </c>
      <c r="D91" s="551">
        <v>0</v>
      </c>
      <c r="E91" s="551">
        <v>0</v>
      </c>
      <c r="F91" s="551">
        <v>0</v>
      </c>
      <c r="G91" s="426">
        <v>0</v>
      </c>
      <c r="H91" s="426">
        <v>0</v>
      </c>
      <c r="I91" s="426">
        <v>0</v>
      </c>
      <c r="J91" s="426">
        <v>19.059999999999999</v>
      </c>
      <c r="K91" s="426">
        <v>0</v>
      </c>
      <c r="L91" s="440"/>
      <c r="M91" s="440"/>
      <c r="N91" s="440"/>
      <c r="O91" s="440"/>
      <c r="P91" s="440"/>
    </row>
    <row r="92" spans="1:16" ht="10" customHeight="1">
      <c r="A92" s="425" t="s">
        <v>412</v>
      </c>
      <c r="B92" s="551">
        <v>0</v>
      </c>
      <c r="C92" s="551">
        <v>0</v>
      </c>
      <c r="D92" s="551">
        <v>0</v>
      </c>
      <c r="E92" s="551">
        <v>0</v>
      </c>
      <c r="F92" s="551">
        <v>0</v>
      </c>
      <c r="G92" s="426">
        <v>0</v>
      </c>
      <c r="H92" s="426">
        <v>5548.56</v>
      </c>
      <c r="I92" s="426">
        <v>0</v>
      </c>
      <c r="J92" s="426">
        <v>0</v>
      </c>
      <c r="K92" s="426">
        <v>0</v>
      </c>
      <c r="L92" s="440"/>
      <c r="M92" s="440"/>
      <c r="N92" s="440"/>
      <c r="O92" s="440"/>
      <c r="P92" s="440"/>
    </row>
    <row r="93" spans="1:16" ht="10" customHeight="1">
      <c r="A93" s="425" t="s">
        <v>361</v>
      </c>
      <c r="B93" s="551">
        <v>0</v>
      </c>
      <c r="C93" s="551">
        <v>0</v>
      </c>
      <c r="D93" s="551">
        <v>0</v>
      </c>
      <c r="E93" s="551">
        <v>0</v>
      </c>
      <c r="F93" s="551">
        <v>0</v>
      </c>
      <c r="G93" s="426">
        <v>0</v>
      </c>
      <c r="H93" s="426">
        <v>0</v>
      </c>
      <c r="I93" s="426">
        <v>76</v>
      </c>
      <c r="J93" s="426">
        <v>288.90699999999998</v>
      </c>
      <c r="K93" s="426">
        <v>146.36599999999999</v>
      </c>
      <c r="L93" s="440"/>
      <c r="M93" s="440"/>
      <c r="N93" s="440"/>
      <c r="O93" s="440"/>
      <c r="P93" s="440"/>
    </row>
    <row r="94" spans="1:16" ht="10" customHeight="1">
      <c r="A94" s="425" t="s">
        <v>413</v>
      </c>
      <c r="B94" s="551">
        <v>0</v>
      </c>
      <c r="C94" s="551">
        <v>0</v>
      </c>
      <c r="D94" s="551">
        <v>0</v>
      </c>
      <c r="E94" s="551">
        <v>0</v>
      </c>
      <c r="F94" s="551">
        <v>0</v>
      </c>
      <c r="G94" s="426">
        <v>82.28</v>
      </c>
      <c r="H94" s="426">
        <v>0</v>
      </c>
      <c r="I94" s="426">
        <v>0</v>
      </c>
      <c r="J94" s="426">
        <v>0</v>
      </c>
      <c r="K94" s="426">
        <v>8839.68</v>
      </c>
      <c r="L94" s="440"/>
      <c r="M94" s="440"/>
      <c r="N94" s="440"/>
      <c r="O94" s="440"/>
      <c r="P94" s="440"/>
    </row>
    <row r="95" spans="1:16" ht="5.15" customHeight="1">
      <c r="A95" s="425"/>
      <c r="B95" s="551"/>
      <c r="C95" s="551"/>
      <c r="D95" s="551"/>
      <c r="E95" s="551"/>
      <c r="F95" s="551"/>
      <c r="G95" s="426"/>
      <c r="H95" s="426"/>
      <c r="I95" s="426"/>
      <c r="J95" s="426"/>
      <c r="K95" s="426"/>
      <c r="L95" s="440"/>
      <c r="M95" s="440"/>
      <c r="N95" s="440"/>
      <c r="O95" s="440"/>
      <c r="P95" s="440"/>
    </row>
    <row r="96" spans="1:16" ht="10" customHeight="1">
      <c r="A96" s="552" t="s">
        <v>414</v>
      </c>
      <c r="B96" s="438">
        <v>94301.912000000026</v>
      </c>
      <c r="C96" s="438">
        <v>97498.428</v>
      </c>
      <c r="D96" s="438">
        <v>140978</v>
      </c>
      <c r="E96" s="438">
        <v>137186.65899999969</v>
      </c>
      <c r="F96" s="438">
        <v>123239.30450000004</v>
      </c>
      <c r="G96" s="438">
        <v>3651.6860000000001</v>
      </c>
      <c r="H96" s="438">
        <v>13343.754000000003</v>
      </c>
      <c r="I96" s="438">
        <v>15828</v>
      </c>
      <c r="J96" s="438">
        <v>8352.1203399999995</v>
      </c>
      <c r="K96" s="438">
        <v>3951.4259999999995</v>
      </c>
      <c r="L96" s="440"/>
      <c r="M96" s="440"/>
      <c r="N96" s="440"/>
      <c r="O96" s="440"/>
      <c r="P96" s="440"/>
    </row>
    <row r="97" spans="1:16" ht="10" customHeight="1">
      <c r="A97" s="425" t="s">
        <v>415</v>
      </c>
      <c r="B97" s="551">
        <v>0</v>
      </c>
      <c r="C97" s="551">
        <v>0</v>
      </c>
      <c r="D97" s="551">
        <v>0</v>
      </c>
      <c r="E97" s="551">
        <v>0</v>
      </c>
      <c r="F97" s="551">
        <v>0</v>
      </c>
      <c r="G97" s="426">
        <v>0</v>
      </c>
      <c r="H97" s="426">
        <v>0</v>
      </c>
      <c r="I97" s="426">
        <v>0</v>
      </c>
      <c r="J97" s="426"/>
      <c r="K97" s="426">
        <v>0</v>
      </c>
      <c r="L97" s="440"/>
      <c r="M97" s="440"/>
      <c r="N97" s="440"/>
      <c r="O97" s="440"/>
      <c r="P97" s="440"/>
    </row>
    <row r="98" spans="1:16" ht="10" customHeight="1">
      <c r="A98" s="425" t="s">
        <v>416</v>
      </c>
      <c r="B98" s="551">
        <v>0</v>
      </c>
      <c r="C98" s="551">
        <v>0</v>
      </c>
      <c r="D98" s="551">
        <v>0</v>
      </c>
      <c r="E98" s="551">
        <v>0</v>
      </c>
      <c r="F98" s="551">
        <v>0</v>
      </c>
      <c r="G98" s="426">
        <v>0</v>
      </c>
      <c r="H98" s="426">
        <v>0</v>
      </c>
      <c r="I98" s="426">
        <v>34</v>
      </c>
      <c r="J98" s="426">
        <v>1526.6</v>
      </c>
      <c r="K98" s="426">
        <v>1609.04</v>
      </c>
      <c r="L98" s="440"/>
      <c r="M98" s="440"/>
      <c r="N98" s="440"/>
      <c r="O98" s="440"/>
      <c r="P98" s="440"/>
    </row>
    <row r="99" spans="1:16" ht="10" customHeight="1">
      <c r="A99" s="425" t="s">
        <v>417</v>
      </c>
      <c r="B99" s="551">
        <v>0</v>
      </c>
      <c r="C99" s="551">
        <v>0</v>
      </c>
      <c r="D99" s="551">
        <v>0</v>
      </c>
      <c r="E99" s="551">
        <v>0</v>
      </c>
      <c r="F99" s="551">
        <v>0</v>
      </c>
      <c r="G99" s="426">
        <v>0</v>
      </c>
      <c r="H99" s="426">
        <v>0</v>
      </c>
      <c r="I99" s="426">
        <v>44</v>
      </c>
      <c r="J99" s="426">
        <v>113.6</v>
      </c>
      <c r="K99" s="426">
        <v>68.819999999999993</v>
      </c>
      <c r="L99" s="440"/>
      <c r="M99" s="440"/>
      <c r="N99" s="440"/>
      <c r="O99" s="440"/>
      <c r="P99" s="440"/>
    </row>
    <row r="100" spans="1:16" ht="10" customHeight="1">
      <c r="A100" s="425" t="s">
        <v>418</v>
      </c>
      <c r="B100" s="551">
        <v>0</v>
      </c>
      <c r="C100" s="551">
        <v>0</v>
      </c>
      <c r="D100" s="551">
        <v>0</v>
      </c>
      <c r="E100" s="551">
        <v>887.19999999999982</v>
      </c>
      <c r="F100" s="551">
        <v>528.32000000000005</v>
      </c>
      <c r="G100" s="426">
        <v>1440.932</v>
      </c>
      <c r="H100" s="426">
        <v>773.03899999999999</v>
      </c>
      <c r="I100" s="426">
        <v>304</v>
      </c>
      <c r="J100" s="426">
        <v>129.108</v>
      </c>
      <c r="K100" s="426">
        <v>103.81800000000001</v>
      </c>
      <c r="L100" s="440"/>
      <c r="M100" s="440"/>
      <c r="N100" s="440"/>
      <c r="O100" s="440"/>
      <c r="P100" s="440"/>
    </row>
    <row r="101" spans="1:16" ht="10" customHeight="1">
      <c r="A101" s="425" t="s">
        <v>419</v>
      </c>
      <c r="B101" s="551">
        <v>36408.093999999997</v>
      </c>
      <c r="C101" s="551">
        <v>14758.762000000001</v>
      </c>
      <c r="D101" s="551">
        <v>16976</v>
      </c>
      <c r="E101" s="551">
        <v>1468.8539999999998</v>
      </c>
      <c r="F101" s="551">
        <v>0</v>
      </c>
      <c r="G101" s="426">
        <v>550.85</v>
      </c>
      <c r="H101" s="426">
        <v>6787.2250000000004</v>
      </c>
      <c r="I101" s="426">
        <v>2153</v>
      </c>
      <c r="J101" s="426">
        <v>0</v>
      </c>
      <c r="K101" s="426">
        <v>0</v>
      </c>
      <c r="L101" s="440"/>
      <c r="M101" s="440"/>
      <c r="N101" s="440"/>
      <c r="O101" s="440"/>
      <c r="P101" s="440"/>
    </row>
    <row r="102" spans="1:16" ht="10" customHeight="1">
      <c r="A102" s="554" t="s">
        <v>447</v>
      </c>
      <c r="B102" s="551">
        <v>0</v>
      </c>
      <c r="C102" s="551">
        <v>0</v>
      </c>
      <c r="D102" s="551">
        <v>0</v>
      </c>
      <c r="E102" s="551">
        <v>0</v>
      </c>
      <c r="F102" s="551">
        <v>0</v>
      </c>
      <c r="G102" s="426">
        <v>0</v>
      </c>
      <c r="H102" s="426">
        <v>0</v>
      </c>
      <c r="I102" s="426">
        <v>245</v>
      </c>
      <c r="J102" s="426">
        <v>0</v>
      </c>
      <c r="K102" s="426">
        <v>0</v>
      </c>
      <c r="L102" s="440"/>
      <c r="M102" s="440"/>
      <c r="N102" s="440"/>
      <c r="O102" s="440"/>
      <c r="P102" s="440"/>
    </row>
    <row r="103" spans="1:16" ht="10" customHeight="1">
      <c r="A103" s="554" t="s">
        <v>448</v>
      </c>
      <c r="B103" s="551">
        <v>4269.0910000000003</v>
      </c>
      <c r="C103" s="551">
        <v>812.31700000000001</v>
      </c>
      <c r="D103" s="551">
        <v>98</v>
      </c>
      <c r="E103" s="551">
        <v>633.04</v>
      </c>
      <c r="F103" s="551">
        <v>21.47</v>
      </c>
      <c r="G103" s="426">
        <v>0</v>
      </c>
      <c r="H103" s="426">
        <v>0</v>
      </c>
      <c r="I103" s="426">
        <v>0</v>
      </c>
      <c r="J103" s="426">
        <v>0</v>
      </c>
      <c r="K103" s="426">
        <v>0</v>
      </c>
      <c r="L103" s="440"/>
      <c r="M103" s="440"/>
      <c r="N103" s="440"/>
      <c r="O103" s="440"/>
      <c r="P103" s="440"/>
    </row>
    <row r="104" spans="1:16" ht="10" customHeight="1">
      <c r="A104" s="554" t="s">
        <v>420</v>
      </c>
      <c r="B104" s="551">
        <v>0</v>
      </c>
      <c r="C104" s="551">
        <v>0</v>
      </c>
      <c r="D104" s="551">
        <v>0</v>
      </c>
      <c r="E104" s="551">
        <v>0</v>
      </c>
      <c r="F104" s="551">
        <v>0</v>
      </c>
      <c r="G104" s="426">
        <v>22.7</v>
      </c>
      <c r="H104" s="426">
        <v>0</v>
      </c>
      <c r="I104" s="426">
        <v>40</v>
      </c>
      <c r="J104" s="426">
        <v>0</v>
      </c>
      <c r="K104" s="426">
        <v>49.302999999999997</v>
      </c>
      <c r="L104" s="440"/>
      <c r="M104" s="440"/>
      <c r="N104" s="440"/>
      <c r="O104" s="440"/>
      <c r="P104" s="440"/>
    </row>
    <row r="105" spans="1:16" ht="10" customHeight="1">
      <c r="A105" s="425" t="s">
        <v>421</v>
      </c>
      <c r="B105" s="551">
        <v>1731.029</v>
      </c>
      <c r="C105" s="551">
        <v>285.72199999999998</v>
      </c>
      <c r="D105" s="551">
        <v>47</v>
      </c>
      <c r="E105" s="551">
        <v>0</v>
      </c>
      <c r="F105" s="551">
        <v>0</v>
      </c>
      <c r="G105" s="426">
        <v>0</v>
      </c>
      <c r="H105" s="426">
        <v>0</v>
      </c>
      <c r="I105" s="426">
        <v>0</v>
      </c>
      <c r="J105" s="426">
        <v>0</v>
      </c>
      <c r="K105" s="426">
        <v>0</v>
      </c>
      <c r="L105" s="440"/>
      <c r="M105" s="440"/>
      <c r="N105" s="440"/>
      <c r="O105" s="440"/>
      <c r="P105" s="440"/>
    </row>
    <row r="106" spans="1:16" ht="10" customHeight="1">
      <c r="A106" s="425" t="s">
        <v>422</v>
      </c>
      <c r="B106" s="551">
        <v>3625.518</v>
      </c>
      <c r="C106" s="551">
        <v>5758.1670000000004</v>
      </c>
      <c r="D106" s="551">
        <v>1434</v>
      </c>
      <c r="E106" s="551">
        <v>38.06</v>
      </c>
      <c r="F106" s="551">
        <v>0</v>
      </c>
      <c r="G106" s="426">
        <v>0</v>
      </c>
      <c r="H106" s="426">
        <v>0</v>
      </c>
      <c r="I106" s="426">
        <v>0</v>
      </c>
      <c r="J106" s="426">
        <v>0</v>
      </c>
      <c r="K106" s="426">
        <v>0</v>
      </c>
      <c r="L106" s="440"/>
      <c r="M106" s="440"/>
      <c r="N106" s="440"/>
      <c r="O106" s="440"/>
      <c r="P106" s="440"/>
    </row>
    <row r="107" spans="1:16" ht="10" customHeight="1">
      <c r="A107" s="425" t="s">
        <v>341</v>
      </c>
      <c r="B107" s="551">
        <v>26556.218000000001</v>
      </c>
      <c r="C107" s="551">
        <v>32253.457999999999</v>
      </c>
      <c r="D107" s="551">
        <v>78103</v>
      </c>
      <c r="E107" s="551">
        <v>103721.48499999972</v>
      </c>
      <c r="F107" s="551">
        <v>92055.09450000005</v>
      </c>
      <c r="G107" s="426">
        <v>0</v>
      </c>
      <c r="H107" s="426">
        <v>24.984999999999999</v>
      </c>
      <c r="I107" s="426">
        <v>13</v>
      </c>
      <c r="J107" s="426">
        <v>11.794</v>
      </c>
      <c r="K107" s="426">
        <v>11.34</v>
      </c>
      <c r="L107" s="440"/>
      <c r="M107" s="440"/>
      <c r="N107" s="440"/>
      <c r="O107" s="440"/>
      <c r="P107" s="440"/>
    </row>
    <row r="108" spans="1:16" ht="10" customHeight="1">
      <c r="A108" s="425" t="s">
        <v>423</v>
      </c>
      <c r="B108" s="551">
        <v>3412.645</v>
      </c>
      <c r="C108" s="551">
        <v>18661.774000000001</v>
      </c>
      <c r="D108" s="551">
        <v>2735</v>
      </c>
      <c r="E108" s="551">
        <v>2041.5</v>
      </c>
      <c r="F108" s="551">
        <v>14432.959999999985</v>
      </c>
      <c r="G108" s="426">
        <v>0</v>
      </c>
      <c r="H108" s="426">
        <v>774.34199999999998</v>
      </c>
      <c r="I108" s="426">
        <v>0</v>
      </c>
      <c r="J108" s="426">
        <v>503.53999999999996</v>
      </c>
      <c r="K108" s="426">
        <v>35.980000000000004</v>
      </c>
      <c r="L108" s="440"/>
      <c r="M108" s="440"/>
      <c r="N108" s="440"/>
      <c r="O108" s="440"/>
      <c r="P108" s="440"/>
    </row>
    <row r="109" spans="1:16" ht="10" customHeight="1">
      <c r="A109" s="425" t="s">
        <v>355</v>
      </c>
      <c r="B109" s="551">
        <v>0</v>
      </c>
      <c r="C109" s="551">
        <v>0</v>
      </c>
      <c r="D109" s="551">
        <v>0</v>
      </c>
      <c r="E109" s="551">
        <v>0</v>
      </c>
      <c r="F109" s="551">
        <v>0</v>
      </c>
      <c r="G109" s="426">
        <v>89.587999999999994</v>
      </c>
      <c r="H109" s="426">
        <v>63.073</v>
      </c>
      <c r="I109" s="426">
        <v>368</v>
      </c>
      <c r="J109" s="426">
        <v>1905.8120000000001</v>
      </c>
      <c r="K109" s="426">
        <v>82.210000000000008</v>
      </c>
      <c r="L109" s="440"/>
      <c r="M109" s="440"/>
      <c r="N109" s="440"/>
      <c r="O109" s="440"/>
      <c r="P109" s="440"/>
    </row>
    <row r="110" spans="1:16" ht="10" customHeight="1">
      <c r="A110" s="425" t="s">
        <v>424</v>
      </c>
      <c r="B110" s="551">
        <v>0</v>
      </c>
      <c r="C110" s="551">
        <v>0</v>
      </c>
      <c r="D110" s="551">
        <v>20</v>
      </c>
      <c r="E110" s="551">
        <v>53.833999999999989</v>
      </c>
      <c r="F110" s="551">
        <v>575.57799999999997</v>
      </c>
      <c r="G110" s="426">
        <v>0</v>
      </c>
      <c r="H110" s="426">
        <v>36.75</v>
      </c>
      <c r="I110" s="426">
        <v>413</v>
      </c>
      <c r="J110" s="426">
        <v>413.52</v>
      </c>
      <c r="K110" s="426">
        <v>0</v>
      </c>
      <c r="L110" s="440"/>
      <c r="M110" s="440"/>
      <c r="N110" s="440"/>
      <c r="O110" s="440"/>
      <c r="P110" s="440"/>
    </row>
    <row r="111" spans="1:16" ht="10" customHeight="1">
      <c r="A111" s="425" t="s">
        <v>425</v>
      </c>
      <c r="B111" s="551">
        <v>0</v>
      </c>
      <c r="C111" s="551">
        <v>0</v>
      </c>
      <c r="D111" s="551">
        <v>0</v>
      </c>
      <c r="E111" s="551">
        <v>0</v>
      </c>
      <c r="F111" s="551">
        <v>0</v>
      </c>
      <c r="G111" s="426">
        <v>0</v>
      </c>
      <c r="H111" s="426">
        <v>0</v>
      </c>
      <c r="I111" s="426">
        <v>259</v>
      </c>
      <c r="J111" s="426">
        <v>37.4</v>
      </c>
      <c r="K111" s="426">
        <v>185.125</v>
      </c>
      <c r="L111" s="440"/>
      <c r="M111" s="440"/>
      <c r="N111" s="440"/>
      <c r="O111" s="440"/>
      <c r="P111" s="440"/>
    </row>
    <row r="112" spans="1:16" ht="10" customHeight="1">
      <c r="A112" s="425" t="s">
        <v>426</v>
      </c>
      <c r="B112" s="551">
        <v>0</v>
      </c>
      <c r="C112" s="551">
        <v>0</v>
      </c>
      <c r="D112" s="551">
        <v>0</v>
      </c>
      <c r="E112" s="551">
        <v>0</v>
      </c>
      <c r="F112" s="551">
        <v>0</v>
      </c>
      <c r="G112" s="426">
        <v>653.02499999999998</v>
      </c>
      <c r="H112" s="426">
        <v>0</v>
      </c>
      <c r="I112" s="426">
        <v>40</v>
      </c>
      <c r="J112" s="426">
        <v>0</v>
      </c>
      <c r="K112" s="426">
        <v>0</v>
      </c>
      <c r="L112" s="440"/>
      <c r="M112" s="440"/>
      <c r="N112" s="440"/>
      <c r="O112" s="440"/>
      <c r="P112" s="440"/>
    </row>
    <row r="113" spans="1:16" ht="10" customHeight="1">
      <c r="A113" s="425" t="s">
        <v>427</v>
      </c>
      <c r="B113" s="551">
        <v>0</v>
      </c>
      <c r="C113" s="551">
        <v>0</v>
      </c>
      <c r="D113" s="551">
        <v>0</v>
      </c>
      <c r="E113" s="551">
        <v>0</v>
      </c>
      <c r="F113" s="551">
        <v>0</v>
      </c>
      <c r="G113" s="426">
        <v>529.77</v>
      </c>
      <c r="H113" s="426">
        <v>20.64</v>
      </c>
      <c r="I113" s="426">
        <v>150</v>
      </c>
      <c r="J113" s="426">
        <v>163.01504</v>
      </c>
      <c r="K113" s="426">
        <v>1475.45</v>
      </c>
      <c r="L113" s="440"/>
      <c r="M113" s="440"/>
      <c r="N113" s="440"/>
      <c r="O113" s="440"/>
      <c r="P113" s="440"/>
    </row>
    <row r="114" spans="1:16" ht="10" customHeight="1">
      <c r="A114" s="425" t="s">
        <v>580</v>
      </c>
      <c r="B114" s="551">
        <v>0</v>
      </c>
      <c r="C114" s="551">
        <v>0</v>
      </c>
      <c r="D114" s="551">
        <v>0</v>
      </c>
      <c r="E114" s="551">
        <v>0</v>
      </c>
      <c r="F114" s="551">
        <v>0</v>
      </c>
      <c r="G114" s="426">
        <v>0</v>
      </c>
      <c r="H114" s="426">
        <v>0</v>
      </c>
      <c r="I114" s="426">
        <v>0</v>
      </c>
      <c r="J114" s="426">
        <v>0</v>
      </c>
      <c r="K114" s="426">
        <v>33.476999999999997</v>
      </c>
      <c r="L114" s="440"/>
      <c r="M114" s="440"/>
      <c r="N114" s="440"/>
      <c r="O114" s="440"/>
      <c r="P114" s="440"/>
    </row>
    <row r="115" spans="1:16" ht="10" customHeight="1">
      <c r="A115" s="425" t="s">
        <v>428</v>
      </c>
      <c r="B115" s="551">
        <v>2519.3290000000002</v>
      </c>
      <c r="C115" s="551">
        <v>4630.7960000000003</v>
      </c>
      <c r="D115" s="551">
        <v>4592</v>
      </c>
      <c r="E115" s="551">
        <v>2826.8300000000008</v>
      </c>
      <c r="F115" s="551">
        <v>2697.8879999999995</v>
      </c>
      <c r="G115" s="426">
        <v>0</v>
      </c>
      <c r="H115" s="426">
        <v>4527.72</v>
      </c>
      <c r="I115" s="426">
        <v>10847</v>
      </c>
      <c r="J115" s="426">
        <v>3207.43</v>
      </c>
      <c r="K115" s="426">
        <v>0</v>
      </c>
      <c r="L115" s="440"/>
      <c r="M115" s="440"/>
      <c r="N115" s="440"/>
      <c r="O115" s="440"/>
      <c r="P115" s="440"/>
    </row>
    <row r="116" spans="1:16" ht="10" customHeight="1">
      <c r="A116" s="425" t="s">
        <v>581</v>
      </c>
      <c r="B116" s="551">
        <v>0</v>
      </c>
      <c r="C116" s="551">
        <v>0</v>
      </c>
      <c r="D116" s="551">
        <v>0</v>
      </c>
      <c r="E116" s="551">
        <v>0</v>
      </c>
      <c r="F116" s="551">
        <v>0</v>
      </c>
      <c r="G116" s="426">
        <v>0</v>
      </c>
      <c r="H116" s="426">
        <v>0</v>
      </c>
      <c r="I116" s="426">
        <v>0</v>
      </c>
      <c r="J116" s="426">
        <v>0</v>
      </c>
      <c r="K116" s="426">
        <v>277.8</v>
      </c>
      <c r="L116" s="440"/>
      <c r="M116" s="440"/>
      <c r="N116" s="440"/>
      <c r="O116" s="440"/>
      <c r="P116" s="440"/>
    </row>
    <row r="117" spans="1:16" ht="10" customHeight="1">
      <c r="A117" s="425" t="s">
        <v>429</v>
      </c>
      <c r="B117" s="551">
        <v>3151.25</v>
      </c>
      <c r="C117" s="551">
        <v>8249.8279999999995</v>
      </c>
      <c r="D117" s="551">
        <v>17648</v>
      </c>
      <c r="E117" s="551">
        <v>19010.310999999998</v>
      </c>
      <c r="F117" s="551">
        <v>10423.034000000001</v>
      </c>
      <c r="G117" s="426">
        <v>0</v>
      </c>
      <c r="H117" s="426">
        <v>51.74</v>
      </c>
      <c r="I117" s="426">
        <v>25</v>
      </c>
      <c r="J117" s="426">
        <v>0</v>
      </c>
      <c r="K117" s="426">
        <v>0</v>
      </c>
    </row>
    <row r="118" spans="1:16" ht="10" customHeight="1">
      <c r="A118" s="425" t="s">
        <v>430</v>
      </c>
      <c r="B118" s="551">
        <v>0</v>
      </c>
      <c r="C118" s="551">
        <v>0</v>
      </c>
      <c r="D118" s="551">
        <v>0</v>
      </c>
      <c r="E118" s="551">
        <v>0</v>
      </c>
      <c r="F118" s="551">
        <v>0</v>
      </c>
      <c r="G118" s="426">
        <v>58.79</v>
      </c>
      <c r="H118" s="426">
        <v>98.62</v>
      </c>
      <c r="I118" s="426">
        <v>115</v>
      </c>
      <c r="J118" s="426">
        <v>175.97</v>
      </c>
      <c r="K118" s="426">
        <v>0</v>
      </c>
    </row>
    <row r="119" spans="1:16" ht="10" customHeight="1">
      <c r="A119" s="425" t="s">
        <v>360</v>
      </c>
      <c r="B119" s="551">
        <v>334.6</v>
      </c>
      <c r="C119" s="551">
        <v>21.936</v>
      </c>
      <c r="D119" s="551">
        <v>0</v>
      </c>
      <c r="E119" s="551">
        <v>0</v>
      </c>
      <c r="F119" s="551">
        <v>0</v>
      </c>
      <c r="G119" s="426">
        <v>0</v>
      </c>
      <c r="H119" s="426">
        <v>185.62</v>
      </c>
      <c r="I119" s="426">
        <v>0</v>
      </c>
      <c r="J119" s="426">
        <v>0</v>
      </c>
      <c r="K119" s="426">
        <v>0</v>
      </c>
    </row>
    <row r="120" spans="1:16" ht="10" customHeight="1">
      <c r="A120" s="425" t="s">
        <v>431</v>
      </c>
      <c r="B120" s="551">
        <v>0</v>
      </c>
      <c r="C120" s="551">
        <v>0</v>
      </c>
      <c r="D120" s="551">
        <v>0</v>
      </c>
      <c r="E120" s="551">
        <v>0</v>
      </c>
      <c r="F120" s="551">
        <v>0</v>
      </c>
      <c r="G120" s="426">
        <v>306.03100000000001</v>
      </c>
      <c r="H120" s="426">
        <v>0</v>
      </c>
      <c r="I120" s="426">
        <v>318</v>
      </c>
      <c r="J120" s="426">
        <v>0</v>
      </c>
      <c r="K120" s="426">
        <v>0</v>
      </c>
    </row>
    <row r="121" spans="1:16" ht="10" customHeight="1">
      <c r="A121" s="425" t="s">
        <v>432</v>
      </c>
      <c r="B121" s="551">
        <v>0</v>
      </c>
      <c r="C121" s="551">
        <v>0</v>
      </c>
      <c r="D121" s="551">
        <v>0</v>
      </c>
      <c r="E121" s="551">
        <v>0</v>
      </c>
      <c r="F121" s="551">
        <v>0</v>
      </c>
      <c r="G121" s="426">
        <v>0</v>
      </c>
      <c r="H121" s="426">
        <v>0</v>
      </c>
      <c r="I121" s="426">
        <v>0</v>
      </c>
      <c r="J121" s="426">
        <v>0</v>
      </c>
      <c r="K121" s="426">
        <v>0</v>
      </c>
    </row>
    <row r="122" spans="1:16" ht="10" customHeight="1">
      <c r="A122" s="425" t="s">
        <v>433</v>
      </c>
      <c r="B122" s="551">
        <v>4189.6109999999999</v>
      </c>
      <c r="C122" s="551">
        <v>720.55799999999999</v>
      </c>
      <c r="D122" s="551">
        <v>5954</v>
      </c>
      <c r="E122" s="551">
        <v>2822.85</v>
      </c>
      <c r="F122" s="551">
        <v>1402.82</v>
      </c>
      <c r="G122" s="426">
        <v>0</v>
      </c>
      <c r="H122" s="426">
        <v>0</v>
      </c>
      <c r="I122" s="426">
        <v>0</v>
      </c>
      <c r="J122" s="426">
        <v>0</v>
      </c>
      <c r="K122" s="426">
        <v>0</v>
      </c>
    </row>
    <row r="123" spans="1:16" ht="10" customHeight="1">
      <c r="A123" s="425" t="s">
        <v>434</v>
      </c>
      <c r="B123" s="551">
        <v>315.36</v>
      </c>
      <c r="C123" s="551">
        <v>145.38999999999999</v>
      </c>
      <c r="D123" s="551">
        <v>48</v>
      </c>
      <c r="E123" s="551">
        <v>83.61</v>
      </c>
      <c r="F123" s="551">
        <v>0</v>
      </c>
      <c r="G123" s="426">
        <v>0</v>
      </c>
      <c r="H123" s="426">
        <v>0</v>
      </c>
      <c r="I123" s="426">
        <v>203</v>
      </c>
      <c r="J123" s="426">
        <v>0</v>
      </c>
      <c r="K123" s="426">
        <v>0</v>
      </c>
    </row>
    <row r="124" spans="1:16" ht="10" customHeight="1">
      <c r="A124" s="425" t="s">
        <v>582</v>
      </c>
      <c r="B124" s="551">
        <v>0</v>
      </c>
      <c r="C124" s="551">
        <v>0</v>
      </c>
      <c r="D124" s="551">
        <v>0</v>
      </c>
      <c r="E124" s="551">
        <v>0</v>
      </c>
      <c r="F124" s="551">
        <v>0</v>
      </c>
      <c r="G124" s="426">
        <v>0</v>
      </c>
      <c r="H124" s="426">
        <v>0</v>
      </c>
      <c r="I124" s="426">
        <v>0</v>
      </c>
      <c r="J124" s="426">
        <v>0</v>
      </c>
      <c r="K124" s="426">
        <v>19.062999999999999</v>
      </c>
    </row>
    <row r="125" spans="1:16" ht="10" customHeight="1">
      <c r="A125" s="425" t="s">
        <v>435</v>
      </c>
      <c r="B125" s="551">
        <v>0</v>
      </c>
      <c r="C125" s="551">
        <v>0</v>
      </c>
      <c r="D125" s="551">
        <v>0</v>
      </c>
      <c r="E125" s="551">
        <v>0</v>
      </c>
      <c r="F125" s="551">
        <v>0</v>
      </c>
      <c r="G125" s="426">
        <v>0</v>
      </c>
      <c r="H125" s="426">
        <v>0</v>
      </c>
      <c r="I125" s="426">
        <v>204</v>
      </c>
      <c r="J125" s="426">
        <v>111.4593</v>
      </c>
      <c r="K125" s="426">
        <v>0</v>
      </c>
    </row>
    <row r="126" spans="1:16" ht="10" customHeight="1">
      <c r="A126" s="425" t="s">
        <v>436</v>
      </c>
      <c r="B126" s="551">
        <v>7789.1670000000004</v>
      </c>
      <c r="C126" s="551">
        <v>11199.72</v>
      </c>
      <c r="D126" s="551">
        <v>13323</v>
      </c>
      <c r="E126" s="551">
        <v>3599.085</v>
      </c>
      <c r="F126" s="551">
        <v>1102.1399999999999</v>
      </c>
      <c r="G126" s="426">
        <v>0</v>
      </c>
      <c r="H126" s="426">
        <v>0</v>
      </c>
      <c r="I126" s="426">
        <v>53</v>
      </c>
      <c r="J126" s="426">
        <v>52.872</v>
      </c>
      <c r="K126" s="426">
        <v>0</v>
      </c>
    </row>
    <row r="127" spans="1:16" ht="5.15" customHeight="1" thickBot="1">
      <c r="A127" s="446"/>
      <c r="B127" s="447"/>
      <c r="C127" s="447"/>
      <c r="D127" s="447"/>
      <c r="E127" s="447"/>
      <c r="F127" s="447"/>
      <c r="G127" s="447"/>
      <c r="H127" s="447"/>
      <c r="I127" s="447"/>
      <c r="J127" s="447"/>
      <c r="K127" s="447"/>
    </row>
    <row r="128" spans="1:16" ht="9.5" thickTop="1">
      <c r="A128" s="602" t="s">
        <v>363</v>
      </c>
      <c r="B128" s="602"/>
      <c r="C128" s="602"/>
      <c r="D128" s="602"/>
      <c r="E128" s="602"/>
      <c r="F128" s="602"/>
      <c r="G128" s="602"/>
      <c r="H128" s="602"/>
      <c r="I128" s="441"/>
      <c r="J128" s="441"/>
      <c r="K128" s="441"/>
    </row>
    <row r="129" spans="1:11" ht="14.15" customHeight="1">
      <c r="A129" s="603" t="s">
        <v>437</v>
      </c>
      <c r="B129" s="603"/>
      <c r="C129" s="603"/>
      <c r="D129" s="603"/>
      <c r="E129" s="603"/>
      <c r="F129" s="603"/>
      <c r="G129" s="603"/>
      <c r="H129" s="603"/>
      <c r="I129" s="603"/>
      <c r="J129" s="603"/>
      <c r="K129" s="603"/>
    </row>
  </sheetData>
  <mergeCells count="6">
    <mergeCell ref="A128:H128"/>
    <mergeCell ref="A129:K129"/>
    <mergeCell ref="A1:K1"/>
    <mergeCell ref="A3:A4"/>
    <mergeCell ref="B3:F3"/>
    <mergeCell ref="G3:K3"/>
  </mergeCells>
  <printOptions horizontalCentered="1"/>
  <pageMargins left="0.78740157480314965" right="0.78740157480314965" top="0.78740157480314965" bottom="0.78740157480314965" header="0" footer="0"/>
  <pageSetup paperSize="9" scale="97" orientation="portrait" horizontalDpi="300" verticalDpi="300" r:id="rId1"/>
  <headerFooter scaleWithDoc="0" alignWithMargins="0"/>
  <rowBreaks count="1" manualBreakCount="1">
    <brk id="95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19</vt:i4>
      </vt:variant>
    </vt:vector>
  </HeadingPairs>
  <TitlesOfParts>
    <vt:vector size="70" baseType="lpstr">
      <vt:lpstr> Índice</vt:lpstr>
      <vt:lpstr>4.1</vt:lpstr>
      <vt:lpstr>4.2</vt:lpstr>
      <vt:lpstr>4.3</vt:lpstr>
      <vt:lpstr>4.4</vt:lpstr>
      <vt:lpstr>4.5</vt:lpstr>
      <vt:lpstr>4.6</vt:lpstr>
      <vt:lpstr>5.1</vt:lpstr>
      <vt:lpstr>5.2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7.15</vt:lpstr>
      <vt:lpstr>7.16</vt:lpstr>
      <vt:lpstr>7.17</vt:lpstr>
      <vt:lpstr>7.18</vt:lpstr>
      <vt:lpstr>7.19</vt:lpstr>
      <vt:lpstr>7.20</vt:lpstr>
      <vt:lpstr>7.21</vt:lpstr>
      <vt:lpstr>7.22</vt:lpstr>
      <vt:lpstr>7.23</vt:lpstr>
      <vt:lpstr>7.24</vt:lpstr>
      <vt:lpstr>7.25</vt:lpstr>
      <vt:lpstr>7.26</vt:lpstr>
      <vt:lpstr>7.27</vt:lpstr>
      <vt:lpstr>7.28</vt:lpstr>
      <vt:lpstr>7.29</vt:lpstr>
      <vt:lpstr>7.30</vt:lpstr>
      <vt:lpstr>7.31</vt:lpstr>
      <vt:lpstr>7.32</vt:lpstr>
      <vt:lpstr>7.33</vt:lpstr>
      <vt:lpstr>' Índice'!Print_Area</vt:lpstr>
      <vt:lpstr>'4.1'!Print_Area</vt:lpstr>
      <vt:lpstr>'4.2'!Print_Area</vt:lpstr>
      <vt:lpstr>'4.3'!Print_Area</vt:lpstr>
      <vt:lpstr>'4.4'!Print_Area</vt:lpstr>
      <vt:lpstr>'4.6'!Print_Area</vt:lpstr>
      <vt:lpstr>'5.1'!Print_Area</vt:lpstr>
      <vt:lpstr>'5.2'!Print_Area</vt:lpstr>
      <vt:lpstr>'6.1'!Print_Area</vt:lpstr>
      <vt:lpstr>'6.3'!Print_Area</vt:lpstr>
      <vt:lpstr>'6.4'!Print_Area</vt:lpstr>
      <vt:lpstr>'6.5'!Print_Area</vt:lpstr>
      <vt:lpstr>'6.6'!Print_Area</vt:lpstr>
      <vt:lpstr>'6.7'!Print_Area</vt:lpstr>
      <vt:lpstr>'6.8'!Print_Area</vt:lpstr>
      <vt:lpstr>'6.9'!Print_Area</vt:lpstr>
      <vt:lpstr>'7.18'!Print_Area</vt:lpstr>
      <vt:lpstr>'7.19'!Print_Area</vt:lpstr>
      <vt:lpstr>'7.20'!Print_Area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Estatísticas do Ambiente - 2022</dc:title>
  <dc:creator/>
  <cp:lastModifiedBy/>
  <dcterms:created xsi:type="dcterms:W3CDTF">2023-12-29T16:34:47Z</dcterms:created>
  <dcterms:modified xsi:type="dcterms:W3CDTF">2023-12-29T16:35:17Z</dcterms:modified>
</cp:coreProperties>
</file>